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905" activeTab="0"/>
  </bookViews>
  <sheets>
    <sheet name="社保22收执" sheetId="1" r:id="rId1"/>
    <sheet name="社保22支执" sheetId="2" r:id="rId2"/>
    <sheet name="2022年累计结余" sheetId="3" r:id="rId3"/>
    <sheet name="社保23收预" sheetId="4" r:id="rId4"/>
    <sheet name="社保23支预" sheetId="5" r:id="rId5"/>
    <sheet name="2023年预计结余 " sheetId="6" r:id="rId6"/>
  </sheets>
  <definedNames>
    <definedName name="_xlnm.Print_Titles" localSheetId="0">'社保22收执'!$3:$3</definedName>
    <definedName name="_xlnm.Print_Titles" localSheetId="1">'社保22支执'!$3:$3</definedName>
    <definedName name="_xlnm.Print_Titles" localSheetId="3">'社保23收预'!$3:$3</definedName>
    <definedName name="_xlnm.Print_Titles" localSheetId="4">'社保23支预'!$3:$3</definedName>
  </definedNames>
  <calcPr fullCalcOnLoad="1"/>
</workbook>
</file>

<file path=xl/sharedStrings.xml><?xml version="1.0" encoding="utf-8"?>
<sst xmlns="http://schemas.openxmlformats.org/spreadsheetml/2006/main" count="144" uniqueCount="73">
  <si>
    <t>嵊泗县2022年社会保险基金预算收入执行情况</t>
  </si>
  <si>
    <t>单位：万元</t>
  </si>
  <si>
    <t>项  目</t>
  </si>
  <si>
    <t>2022年执行数</t>
  </si>
  <si>
    <t>增长%</t>
  </si>
  <si>
    <t>一、城乡居民基本养老保险基金收入</t>
  </si>
  <si>
    <t xml:space="preserve">  其中：保险费收入</t>
  </si>
  <si>
    <t xml:space="preserve">        财政补贴收入</t>
  </si>
  <si>
    <t xml:space="preserve">        其他居民基本养老保险基金收入</t>
  </si>
  <si>
    <t>二、机关事业单位基本养老保险基金收入</t>
  </si>
  <si>
    <t xml:space="preserve">        转移收入</t>
  </si>
  <si>
    <t xml:space="preserve">        其他基本养老保险基金收入</t>
  </si>
  <si>
    <t>三、工伤保险基金收入</t>
  </si>
  <si>
    <t xml:space="preserve">        其他工伤保险基金收入</t>
  </si>
  <si>
    <t>四、失业保险基金收入</t>
  </si>
  <si>
    <t xml:space="preserve">        其他失业保险基金收入</t>
  </si>
  <si>
    <t xml:space="preserve">        上级补助收入</t>
  </si>
  <si>
    <t>收入合计</t>
  </si>
  <si>
    <t>注：</t>
  </si>
  <si>
    <t>嵊泗县2022年社会保险基金预算支出执行情况</t>
  </si>
  <si>
    <t>一、本级社会保险基金支出合计</t>
  </si>
  <si>
    <t xml:space="preserve">   其中：社会保险待遇支出</t>
  </si>
  <si>
    <t xml:space="preserve">         转移支出</t>
  </si>
  <si>
    <t xml:space="preserve"> （一）城乡居民基本养老保险基金支出</t>
  </si>
  <si>
    <t xml:space="preserve">    其中:基础养老金支出</t>
  </si>
  <si>
    <t xml:space="preserve">         个人账户养老金支出</t>
  </si>
  <si>
    <t xml:space="preserve">         丧葬抚恤补助支出</t>
  </si>
  <si>
    <t xml:space="preserve"> （二）机关事业单位基本养老保险基金支出</t>
  </si>
  <si>
    <t xml:space="preserve">    其中:基本养老金支出</t>
  </si>
  <si>
    <t xml:space="preserve"> （三）工伤保险基金支出</t>
  </si>
  <si>
    <t xml:space="preserve">    其中:工伤保险待遇支出</t>
  </si>
  <si>
    <t xml:space="preserve">         其他支出</t>
  </si>
  <si>
    <t xml:space="preserve"> （四）失业保险基金支出</t>
  </si>
  <si>
    <t xml:space="preserve">   其中:失业保险金</t>
  </si>
  <si>
    <t xml:space="preserve">        医疗保险费</t>
  </si>
  <si>
    <t xml:space="preserve">        其他费用支出</t>
  </si>
  <si>
    <t xml:space="preserve">        稳定岗位补贴支出</t>
  </si>
  <si>
    <t xml:space="preserve">        转移支出</t>
  </si>
  <si>
    <t xml:space="preserve">        其他失业保险基金支出</t>
  </si>
  <si>
    <t>二、转移性支出</t>
  </si>
  <si>
    <t xml:space="preserve"> （一）社会保险基金上解上级支出</t>
  </si>
  <si>
    <t xml:space="preserve">  其中：工伤保险基金</t>
  </si>
  <si>
    <t xml:space="preserve">        失业保险基金</t>
  </si>
  <si>
    <t>支出合计</t>
  </si>
  <si>
    <t>嵊泗县2022年社会保险基金累计结余</t>
  </si>
  <si>
    <t>项   目</t>
  </si>
  <si>
    <t>全年累计结余</t>
  </si>
  <si>
    <t xml:space="preserve">    一、城乡居民基本养老保险基金结余</t>
  </si>
  <si>
    <t xml:space="preserve">    二、机关事业单位基本养老保险基金结余</t>
  </si>
  <si>
    <t xml:space="preserve">    三、工伤保险基金结余</t>
  </si>
  <si>
    <t xml:space="preserve">    四、失业保险基金结余</t>
  </si>
  <si>
    <t>合计</t>
  </si>
  <si>
    <t>嵊泗县2023年社会保险基金预算收入（草案）</t>
  </si>
  <si>
    <t>2023年预算数</t>
  </si>
  <si>
    <t xml:space="preserve">        利息收入</t>
  </si>
  <si>
    <t>嵊泗县2023年社会保险基金预算支出（草案）</t>
  </si>
  <si>
    <t>嵊泗县2023年社会保险基金预计结余</t>
  </si>
  <si>
    <r>
      <t>2022</t>
    </r>
    <r>
      <rPr>
        <b/>
        <sz val="12"/>
        <color indexed="8"/>
        <rFont val="宋体"/>
        <family val="0"/>
      </rPr>
      <t>年预算数</t>
    </r>
  </si>
  <si>
    <r>
      <t>2022</t>
    </r>
    <r>
      <rPr>
        <b/>
        <sz val="12"/>
        <color indexed="8"/>
        <rFont val="宋体"/>
        <family val="0"/>
      </rPr>
      <t>年执行数</t>
    </r>
  </si>
  <si>
    <r>
      <rPr>
        <b/>
        <sz val="12"/>
        <color indexed="8"/>
        <rFont val="宋体"/>
        <family val="0"/>
      </rPr>
      <t>项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目</t>
    </r>
  </si>
  <si>
    <r>
      <t>2021</t>
    </r>
    <r>
      <rPr>
        <b/>
        <sz val="12"/>
        <color indexed="8"/>
        <rFont val="宋体"/>
        <family val="0"/>
      </rPr>
      <t>年执行数</t>
    </r>
  </si>
  <si>
    <r>
      <rPr>
        <b/>
        <sz val="12"/>
        <color indexed="8"/>
        <rFont val="宋体"/>
        <family val="0"/>
      </rPr>
      <t>为预算</t>
    </r>
    <r>
      <rPr>
        <b/>
        <sz val="12"/>
        <color indexed="8"/>
        <rFont val="Times New Roman"/>
        <family val="1"/>
      </rPr>
      <t>%</t>
    </r>
  </si>
  <si>
    <r>
      <rPr>
        <b/>
        <sz val="12"/>
        <color indexed="8"/>
        <rFont val="宋体"/>
        <family val="0"/>
      </rPr>
      <t>增长</t>
    </r>
    <r>
      <rPr>
        <b/>
        <sz val="12"/>
        <color indexed="8"/>
        <rFont val="Times New Roman"/>
        <family val="1"/>
      </rPr>
      <t>%</t>
    </r>
  </si>
  <si>
    <r>
      <rPr>
        <sz val="12"/>
        <color indexed="8"/>
        <rFont val="宋体"/>
        <family val="0"/>
      </rPr>
      <t>注：</t>
    </r>
  </si>
  <si>
    <t>失业保险基金2022年发放一次性留工培训补助支出417万元、创业担保贷款贴息支出100万元，2023年预计无以上两项支出，因此基金支出下降。</t>
  </si>
  <si>
    <t>失业保险基金2022年省级调剂金收入553万元，2023年预算省级调剂金暂不列入。</t>
  </si>
  <si>
    <r>
      <t>1</t>
    </r>
    <r>
      <rPr>
        <sz val="12"/>
        <color indexed="8"/>
        <rFont val="宋体"/>
        <family val="0"/>
      </rPr>
      <t>、城乡居民基本养老保险基金保险费收入下降明显是由于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年个人缴费收入包含被征地农民转轨优惠部分</t>
    </r>
    <r>
      <rPr>
        <sz val="12"/>
        <color indexed="8"/>
        <rFont val="Times New Roman"/>
        <family val="1"/>
      </rPr>
      <t>551</t>
    </r>
    <r>
      <rPr>
        <sz val="12"/>
        <color indexed="8"/>
        <rFont val="宋体"/>
        <family val="0"/>
      </rPr>
      <t>万元。</t>
    </r>
  </si>
  <si>
    <t>二、机关事业单位基本养老保险基金收入</t>
  </si>
  <si>
    <r>
      <t>2</t>
    </r>
    <r>
      <rPr>
        <sz val="12"/>
        <color indexed="8"/>
        <rFont val="宋体"/>
        <family val="0"/>
      </rPr>
      <t>、机关事业单位基本养老保险基金转移收入下降明显是由于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年转移收入包含跨制度收入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宋体"/>
        <family val="0"/>
      </rPr>
      <t>万元。</t>
    </r>
  </si>
  <si>
    <r>
      <t>3</t>
    </r>
    <r>
      <rPr>
        <sz val="12"/>
        <color indexed="8"/>
        <rFont val="宋体"/>
        <family val="0"/>
      </rPr>
      <t>、失业保险基金收入增长主要是省级调剂金收入增长</t>
    </r>
    <r>
      <rPr>
        <sz val="12"/>
        <color indexed="8"/>
        <rFont val="Times New Roman"/>
        <family val="1"/>
      </rPr>
      <t>394</t>
    </r>
    <r>
      <rPr>
        <sz val="12"/>
        <color indexed="8"/>
        <rFont val="宋体"/>
        <family val="0"/>
      </rPr>
      <t>万元。</t>
    </r>
  </si>
  <si>
    <r>
      <t>2</t>
    </r>
    <r>
      <rPr>
        <sz val="12"/>
        <color indexed="8"/>
        <rFont val="宋体"/>
        <family val="0"/>
      </rPr>
      <t>、失业保险基金支出增长明显是由于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年发放一次性留工培训补助</t>
    </r>
    <r>
      <rPr>
        <sz val="12"/>
        <color indexed="8"/>
        <rFont val="Times New Roman"/>
        <family val="1"/>
      </rPr>
      <t>417</t>
    </r>
    <r>
      <rPr>
        <sz val="12"/>
        <color indexed="8"/>
        <rFont val="宋体"/>
        <family val="0"/>
      </rPr>
      <t>万元，同时稳岗返还支出比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年增长</t>
    </r>
    <r>
      <rPr>
        <sz val="12"/>
        <color indexed="8"/>
        <rFont val="Times New Roman"/>
        <family val="1"/>
      </rPr>
      <t>308</t>
    </r>
    <r>
      <rPr>
        <sz val="12"/>
        <color indexed="8"/>
        <rFont val="宋体"/>
        <family val="0"/>
      </rPr>
      <t>万元。</t>
    </r>
  </si>
  <si>
    <r>
      <t>1</t>
    </r>
    <r>
      <rPr>
        <sz val="12"/>
        <color indexed="8"/>
        <rFont val="宋体"/>
        <family val="0"/>
      </rPr>
      <t>、城乡居民基本养老保险基金</t>
    </r>
    <r>
      <rPr>
        <sz val="12"/>
        <color indexed="8"/>
        <rFont val="宋体"/>
        <family val="0"/>
      </rPr>
      <t>支出增长较大是由于基础养老金标准从</t>
    </r>
    <r>
      <rPr>
        <sz val="12"/>
        <color indexed="8"/>
        <rFont val="Times New Roman"/>
        <family val="1"/>
      </rPr>
      <t>225</t>
    </r>
    <r>
      <rPr>
        <sz val="12"/>
        <color indexed="8"/>
        <rFont val="宋体"/>
        <family val="0"/>
      </rPr>
      <t>元提高至</t>
    </r>
    <r>
      <rPr>
        <sz val="12"/>
        <color indexed="8"/>
        <rFont val="Times New Roman"/>
        <family val="1"/>
      </rPr>
      <t>265</t>
    </r>
    <r>
      <rPr>
        <sz val="12"/>
        <color indexed="8"/>
        <rFont val="宋体"/>
        <family val="0"/>
      </rPr>
      <t>元；</t>
    </r>
  </si>
  <si>
    <t>全年预计结余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</si>
</sst>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"/>
    <numFmt numFmtId="179" formatCode="0;_됀"/>
    <numFmt numFmtId="180" formatCode="0;_가"/>
    <numFmt numFmtId="181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24" fillId="7" borderId="5" applyNumberFormat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37" fillId="0" borderId="0" xfId="40">
      <alignment vertical="center"/>
      <protection/>
    </xf>
    <xf numFmtId="0" fontId="0" fillId="0" borderId="0" xfId="40" applyFont="1" applyFill="1" applyBorder="1" applyAlignment="1">
      <alignment/>
      <protection/>
    </xf>
    <xf numFmtId="0" fontId="2" fillId="0" borderId="0" xfId="40" applyFont="1" applyFill="1" applyBorder="1" applyAlignment="1">
      <alignment/>
      <protection/>
    </xf>
    <xf numFmtId="0" fontId="2" fillId="0" borderId="0" xfId="40" applyFont="1" applyFill="1" applyBorder="1" applyAlignment="1">
      <alignment horizontal="center"/>
      <protection/>
    </xf>
    <xf numFmtId="0" fontId="2" fillId="0" borderId="0" xfId="40" applyFont="1" applyFill="1" applyBorder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2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2" applyFont="1" applyFill="1" applyBorder="1" applyAlignment="1">
      <alignment horizontal="center" vertical="center"/>
      <protection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42" applyFont="1" applyFill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>
      <alignment horizontal="center" vertical="center"/>
    </xf>
    <xf numFmtId="179" fontId="7" fillId="0" borderId="10" xfId="42" applyNumberFormat="1" applyFont="1" applyFill="1" applyBorder="1" applyAlignment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42" applyNumberFormat="1" applyFont="1" applyFill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2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2" fillId="0" borderId="10" xfId="42" applyNumberFormat="1" applyFont="1" applyFill="1" applyBorder="1" applyAlignment="1">
      <alignment horizontal="center" vertical="center"/>
      <protection/>
    </xf>
    <xf numFmtId="178" fontId="32" fillId="0" borderId="10" xfId="0" applyNumberFormat="1" applyFont="1" applyFill="1" applyBorder="1" applyAlignment="1">
      <alignment horizontal="center" vertical="center"/>
    </xf>
    <xf numFmtId="176" fontId="32" fillId="0" borderId="10" xfId="42" applyNumberFormat="1" applyFont="1" applyFill="1" applyBorder="1" applyAlignment="1">
      <alignment horizontal="center" vertical="center"/>
      <protection/>
    </xf>
    <xf numFmtId="176" fontId="31" fillId="0" borderId="10" xfId="0" applyNumberFormat="1" applyFont="1" applyFill="1" applyBorder="1" applyAlignment="1" applyProtection="1">
      <alignment horizontal="center" vertical="center"/>
      <protection/>
    </xf>
    <xf numFmtId="178" fontId="31" fillId="0" borderId="10" xfId="42" applyNumberFormat="1" applyFont="1" applyFill="1" applyBorder="1" applyAlignment="1">
      <alignment horizontal="center" vertical="center"/>
      <protection/>
    </xf>
    <xf numFmtId="178" fontId="31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2" applyFont="1" applyFill="1" applyBorder="1" applyAlignment="1">
      <alignment horizontal="center" vertical="center" wrapText="1"/>
      <protection/>
    </xf>
    <xf numFmtId="177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10" xfId="41" applyNumberFormat="1" applyFont="1" applyFill="1" applyBorder="1" applyAlignment="1" applyProtection="1">
      <alignment horizontal="center" vertical="center" wrapText="1"/>
      <protection locked="0"/>
    </xf>
    <xf numFmtId="179" fontId="32" fillId="0" borderId="10" xfId="42" applyNumberFormat="1" applyFont="1" applyFill="1" applyBorder="1" applyAlignment="1">
      <alignment horizontal="center" vertical="center"/>
      <protection/>
    </xf>
    <xf numFmtId="0" fontId="32" fillId="0" borderId="10" xfId="42" applyFont="1" applyFill="1" applyBorder="1" applyAlignment="1">
      <alignment horizontal="center" vertical="center"/>
      <protection/>
    </xf>
    <xf numFmtId="0" fontId="31" fillId="0" borderId="10" xfId="41" applyNumberFormat="1" applyFont="1" applyFill="1" applyBorder="1" applyAlignment="1" applyProtection="1">
      <alignment horizontal="center" vertical="center" wrapText="1"/>
      <protection locked="0"/>
    </xf>
    <xf numFmtId="176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34" fillId="0" borderId="10" xfId="41" applyNumberFormat="1" applyFont="1" applyFill="1" applyBorder="1" applyAlignment="1" applyProtection="1">
      <alignment horizontal="center" vertical="center" wrapText="1"/>
      <protection locked="0"/>
    </xf>
    <xf numFmtId="181" fontId="32" fillId="0" borderId="10" xfId="33" applyNumberFormat="1" applyFont="1" applyFill="1" applyBorder="1" applyAlignment="1">
      <alignment horizontal="center" vertical="center"/>
    </xf>
    <xf numFmtId="181" fontId="31" fillId="0" borderId="10" xfId="33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" fillId="0" borderId="0" xfId="4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0年预计及2001年计划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1" name="直线1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2" name="直线3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3" name="直线1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4" name="直线3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1" name="直线1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2" name="直线3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3" name="直线1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4" name="直线3"/>
        <xdr:cNvSpPr>
          <a:spLocks/>
        </xdr:cNvSpPr>
      </xdr:nvSpPr>
      <xdr:spPr>
        <a:xfrm flipV="1">
          <a:off x="619125" y="304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5" sqref="A35"/>
    </sheetView>
  </sheetViews>
  <sheetFormatPr defaultColWidth="8.75390625" defaultRowHeight="14.25"/>
  <cols>
    <col min="1" max="1" width="33.625" style="28" customWidth="1"/>
    <col min="2" max="2" width="8.875" style="28" hidden="1" customWidth="1"/>
    <col min="3" max="3" width="9.50390625" style="28" customWidth="1"/>
    <col min="4" max="4" width="9.25390625" style="28" customWidth="1"/>
    <col min="5" max="5" width="9.50390625" style="28" customWidth="1"/>
    <col min="6" max="6" width="9.375" style="28" customWidth="1"/>
    <col min="7" max="16384" width="8.75390625" style="28" customWidth="1"/>
  </cols>
  <sheetData>
    <row r="1" spans="1:6" ht="39.75" customHeight="1">
      <c r="A1" s="61" t="s">
        <v>0</v>
      </c>
      <c r="B1" s="61"/>
      <c r="C1" s="61"/>
      <c r="D1" s="61"/>
      <c r="E1" s="61"/>
      <c r="F1" s="61"/>
    </row>
    <row r="2" spans="1:6" ht="17.25" customHeight="1">
      <c r="A2" s="13"/>
      <c r="B2" s="13"/>
      <c r="C2" s="13"/>
      <c r="D2" s="13"/>
      <c r="E2" s="62" t="s">
        <v>1</v>
      </c>
      <c r="F2" s="62"/>
    </row>
    <row r="3" spans="1:6" ht="43.5" customHeight="1">
      <c r="A3" s="36" t="s">
        <v>59</v>
      </c>
      <c r="B3" s="47" t="s">
        <v>60</v>
      </c>
      <c r="C3" s="47" t="s">
        <v>57</v>
      </c>
      <c r="D3" s="47" t="s">
        <v>58</v>
      </c>
      <c r="E3" s="47" t="s">
        <v>61</v>
      </c>
      <c r="F3" s="48" t="s">
        <v>62</v>
      </c>
    </row>
    <row r="4" spans="1:6" ht="29.25" customHeight="1">
      <c r="A4" s="45" t="s">
        <v>5</v>
      </c>
      <c r="B4" s="37">
        <v>4734</v>
      </c>
      <c r="C4" s="38">
        <f>SUM(C5:C7)</f>
        <v>4524</v>
      </c>
      <c r="D4" s="38">
        <f>SUM(D5:D7)</f>
        <v>4833</v>
      </c>
      <c r="E4" s="39">
        <f aca="true" t="shared" si="0" ref="E4:E19">D4/C4*100</f>
        <v>106.83023872679045</v>
      </c>
      <c r="F4" s="40">
        <f>D4/B4*100-100</f>
        <v>2.0912547528516967</v>
      </c>
    </row>
    <row r="5" spans="1:6" ht="29.25" customHeight="1">
      <c r="A5" s="45" t="s">
        <v>6</v>
      </c>
      <c r="B5" s="37">
        <v>786</v>
      </c>
      <c r="C5" s="38">
        <v>200</v>
      </c>
      <c r="D5" s="38">
        <v>274</v>
      </c>
      <c r="E5" s="39">
        <f t="shared" si="0"/>
        <v>137</v>
      </c>
      <c r="F5" s="40">
        <f aca="true" t="shared" si="1" ref="F5:F21">D5/B5*100-100</f>
        <v>-65.13994910941476</v>
      </c>
    </row>
    <row r="6" spans="1:6" ht="29.25" customHeight="1">
      <c r="A6" s="45" t="s">
        <v>7</v>
      </c>
      <c r="B6" s="37">
        <v>3834</v>
      </c>
      <c r="C6" s="38">
        <v>4200</v>
      </c>
      <c r="D6" s="38">
        <v>4418</v>
      </c>
      <c r="E6" s="39">
        <f t="shared" si="0"/>
        <v>105.19047619047619</v>
      </c>
      <c r="F6" s="40">
        <f t="shared" si="1"/>
        <v>15.232133541992681</v>
      </c>
    </row>
    <row r="7" spans="1:6" ht="37.5" customHeight="1">
      <c r="A7" s="45" t="s">
        <v>8</v>
      </c>
      <c r="B7" s="37">
        <v>110</v>
      </c>
      <c r="C7" s="38">
        <v>124</v>
      </c>
      <c r="D7" s="38">
        <v>141</v>
      </c>
      <c r="E7" s="39">
        <f t="shared" si="0"/>
        <v>113.70967741935485</v>
      </c>
      <c r="F7" s="40">
        <f t="shared" si="1"/>
        <v>28.181818181818187</v>
      </c>
    </row>
    <row r="8" spans="1:6" ht="32.25" customHeight="1">
      <c r="A8" s="45" t="s">
        <v>67</v>
      </c>
      <c r="B8" s="37">
        <v>19242</v>
      </c>
      <c r="C8" s="41">
        <f>SUM(C9:C12)</f>
        <v>18015</v>
      </c>
      <c r="D8" s="41">
        <f>SUM(D9:D12)</f>
        <v>19607</v>
      </c>
      <c r="E8" s="39">
        <f t="shared" si="0"/>
        <v>108.83708021093533</v>
      </c>
      <c r="F8" s="40">
        <f t="shared" si="1"/>
        <v>1.8968922149464618</v>
      </c>
    </row>
    <row r="9" spans="1:6" ht="29.25" customHeight="1">
      <c r="A9" s="45" t="s">
        <v>6</v>
      </c>
      <c r="B9" s="37">
        <v>8383</v>
      </c>
      <c r="C9" s="41">
        <v>8273</v>
      </c>
      <c r="D9" s="41">
        <v>9825</v>
      </c>
      <c r="E9" s="39">
        <f t="shared" si="0"/>
        <v>118.75982110479875</v>
      </c>
      <c r="F9" s="40">
        <f t="shared" si="1"/>
        <v>17.20147918406299</v>
      </c>
    </row>
    <row r="10" spans="1:6" ht="29.25" customHeight="1">
      <c r="A10" s="45" t="s">
        <v>7</v>
      </c>
      <c r="B10" s="37">
        <v>9624</v>
      </c>
      <c r="C10" s="41">
        <v>9500</v>
      </c>
      <c r="D10" s="41">
        <v>9500</v>
      </c>
      <c r="E10" s="39">
        <f t="shared" si="0"/>
        <v>100</v>
      </c>
      <c r="F10" s="40">
        <f t="shared" si="1"/>
        <v>-1.2884455527846939</v>
      </c>
    </row>
    <row r="11" spans="1:6" ht="29.25" customHeight="1">
      <c r="A11" s="45" t="s">
        <v>10</v>
      </c>
      <c r="B11" s="37">
        <v>1181</v>
      </c>
      <c r="C11" s="41">
        <v>180</v>
      </c>
      <c r="D11" s="41">
        <v>200</v>
      </c>
      <c r="E11" s="39">
        <f t="shared" si="0"/>
        <v>111.11111111111111</v>
      </c>
      <c r="F11" s="40">
        <f t="shared" si="1"/>
        <v>-83.06519898391194</v>
      </c>
    </row>
    <row r="12" spans="1:6" ht="29.25" customHeight="1">
      <c r="A12" s="45" t="s">
        <v>11</v>
      </c>
      <c r="B12" s="37">
        <v>55</v>
      </c>
      <c r="C12" s="41">
        <v>62</v>
      </c>
      <c r="D12" s="41">
        <v>82</v>
      </c>
      <c r="E12" s="39">
        <f t="shared" si="0"/>
        <v>132.25806451612902</v>
      </c>
      <c r="F12" s="40">
        <f t="shared" si="1"/>
        <v>49.09090909090909</v>
      </c>
    </row>
    <row r="13" spans="1:6" ht="29.25" customHeight="1">
      <c r="A13" s="45" t="s">
        <v>12</v>
      </c>
      <c r="B13" s="37">
        <v>385</v>
      </c>
      <c r="C13" s="38">
        <f>SUM(C14:C15)</f>
        <v>465</v>
      </c>
      <c r="D13" s="38">
        <f>SUM(D14:D15)</f>
        <v>461</v>
      </c>
      <c r="E13" s="39">
        <f t="shared" si="0"/>
        <v>99.13978494623656</v>
      </c>
      <c r="F13" s="40">
        <f t="shared" si="1"/>
        <v>19.740259740259745</v>
      </c>
    </row>
    <row r="14" spans="1:6" ht="29.25" customHeight="1">
      <c r="A14" s="45" t="s">
        <v>6</v>
      </c>
      <c r="B14" s="37">
        <v>360</v>
      </c>
      <c r="C14" s="38">
        <v>462</v>
      </c>
      <c r="D14" s="38">
        <v>458</v>
      </c>
      <c r="E14" s="39">
        <f t="shared" si="0"/>
        <v>99.13419913419914</v>
      </c>
      <c r="F14" s="40">
        <f t="shared" si="1"/>
        <v>27.222222222222214</v>
      </c>
    </row>
    <row r="15" spans="1:6" ht="29.25" customHeight="1">
      <c r="A15" s="45" t="s">
        <v>13</v>
      </c>
      <c r="B15" s="37">
        <v>25</v>
      </c>
      <c r="C15" s="38">
        <v>3</v>
      </c>
      <c r="D15" s="38">
        <v>3</v>
      </c>
      <c r="E15" s="39">
        <f t="shared" si="0"/>
        <v>100</v>
      </c>
      <c r="F15" s="40">
        <f t="shared" si="1"/>
        <v>-88</v>
      </c>
    </row>
    <row r="16" spans="1:6" ht="29.25" customHeight="1">
      <c r="A16" s="45" t="s">
        <v>14</v>
      </c>
      <c r="B16" s="37">
        <v>900</v>
      </c>
      <c r="C16" s="38">
        <f>SUM(C17:C20)</f>
        <v>777</v>
      </c>
      <c r="D16" s="38">
        <f>SUM(D17:D20)</f>
        <v>1319</v>
      </c>
      <c r="E16" s="39">
        <f t="shared" si="0"/>
        <v>169.75546975546976</v>
      </c>
      <c r="F16" s="40">
        <f t="shared" si="1"/>
        <v>46.55555555555554</v>
      </c>
    </row>
    <row r="17" spans="1:6" ht="29.25" customHeight="1">
      <c r="A17" s="45" t="s">
        <v>6</v>
      </c>
      <c r="B17" s="37">
        <v>720</v>
      </c>
      <c r="C17" s="38">
        <v>758</v>
      </c>
      <c r="D17" s="38">
        <v>758</v>
      </c>
      <c r="E17" s="39">
        <f t="shared" si="0"/>
        <v>100</v>
      </c>
      <c r="F17" s="40">
        <f t="shared" si="1"/>
        <v>5.277777777777786</v>
      </c>
    </row>
    <row r="18" spans="1:6" ht="29.25" customHeight="1">
      <c r="A18" s="45" t="s">
        <v>10</v>
      </c>
      <c r="B18" s="37">
        <v>1</v>
      </c>
      <c r="C18" s="38">
        <v>5</v>
      </c>
      <c r="D18" s="38">
        <v>1</v>
      </c>
      <c r="E18" s="39">
        <f t="shared" si="0"/>
        <v>20</v>
      </c>
      <c r="F18" s="40"/>
    </row>
    <row r="19" spans="1:6" ht="29.25" customHeight="1">
      <c r="A19" s="45" t="s">
        <v>15</v>
      </c>
      <c r="B19" s="37">
        <v>19</v>
      </c>
      <c r="C19" s="38">
        <v>14</v>
      </c>
      <c r="D19" s="38">
        <v>7</v>
      </c>
      <c r="E19" s="39">
        <f t="shared" si="0"/>
        <v>50</v>
      </c>
      <c r="F19" s="40">
        <f t="shared" si="1"/>
        <v>-63.15789473684211</v>
      </c>
    </row>
    <row r="20" spans="1:6" ht="29.25" customHeight="1">
      <c r="A20" s="45" t="s">
        <v>16</v>
      </c>
      <c r="B20" s="37">
        <v>159</v>
      </c>
      <c r="C20" s="38"/>
      <c r="D20" s="38">
        <v>553</v>
      </c>
      <c r="E20" s="39"/>
      <c r="F20" s="40">
        <f t="shared" si="1"/>
        <v>247.7987421383648</v>
      </c>
    </row>
    <row r="21" spans="1:6" ht="29.25" customHeight="1">
      <c r="A21" s="46" t="s">
        <v>17</v>
      </c>
      <c r="B21" s="36">
        <v>25261</v>
      </c>
      <c r="C21" s="42">
        <f>C4+C8+C13+C16</f>
        <v>23781</v>
      </c>
      <c r="D21" s="42">
        <f>D4+D8+D13+D16</f>
        <v>26220</v>
      </c>
      <c r="E21" s="43">
        <f>D21/C21*100</f>
        <v>110.25608679197678</v>
      </c>
      <c r="F21" s="44">
        <f t="shared" si="1"/>
        <v>3.7963659395906717</v>
      </c>
    </row>
    <row r="22" spans="1:6" s="49" customFormat="1" ht="18" customHeight="1">
      <c r="A22" s="63" t="s">
        <v>63</v>
      </c>
      <c r="B22" s="63"/>
      <c r="C22" s="63"/>
      <c r="D22" s="63"/>
      <c r="E22" s="63"/>
      <c r="F22" s="63"/>
    </row>
    <row r="23" spans="1:6" s="49" customFormat="1" ht="37.5" customHeight="1">
      <c r="A23" s="64" t="s">
        <v>66</v>
      </c>
      <c r="B23" s="64"/>
      <c r="C23" s="64"/>
      <c r="D23" s="64"/>
      <c r="E23" s="64"/>
      <c r="F23" s="64"/>
    </row>
    <row r="24" spans="1:6" s="49" customFormat="1" ht="33" customHeight="1">
      <c r="A24" s="64" t="s">
        <v>68</v>
      </c>
      <c r="B24" s="64"/>
      <c r="C24" s="64"/>
      <c r="D24" s="64"/>
      <c r="E24" s="64"/>
      <c r="F24" s="64"/>
    </row>
    <row r="25" spans="1:6" s="49" customFormat="1" ht="19.5" customHeight="1">
      <c r="A25" s="65" t="s">
        <v>69</v>
      </c>
      <c r="B25" s="65"/>
      <c r="C25" s="65"/>
      <c r="D25" s="65"/>
      <c r="E25" s="65"/>
      <c r="F25" s="65"/>
    </row>
    <row r="26" spans="1:6" ht="12.75" customHeight="1">
      <c r="A26" s="60"/>
      <c r="B26" s="60"/>
      <c r="C26" s="60"/>
      <c r="D26" s="60"/>
      <c r="E26" s="60"/>
      <c r="F26" s="60"/>
    </row>
    <row r="27" spans="1:6" ht="12.75" customHeight="1">
      <c r="A27" s="60"/>
      <c r="B27" s="60"/>
      <c r="C27" s="60"/>
      <c r="D27" s="60"/>
      <c r="E27" s="60"/>
      <c r="F27" s="60"/>
    </row>
    <row r="28" spans="1:6" ht="12.75" customHeight="1">
      <c r="A28" s="35"/>
      <c r="B28" s="35"/>
      <c r="C28" s="35"/>
      <c r="D28" s="35"/>
      <c r="E28" s="35"/>
      <c r="F28" s="35"/>
    </row>
  </sheetData>
  <sheetProtection/>
  <mergeCells count="8">
    <mergeCell ref="A26:F26"/>
    <mergeCell ref="A27:F27"/>
    <mergeCell ref="A1:F1"/>
    <mergeCell ref="E2:F2"/>
    <mergeCell ref="A22:F22"/>
    <mergeCell ref="A23:F23"/>
    <mergeCell ref="A24:F24"/>
    <mergeCell ref="A25:F25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3" sqref="A33:F33"/>
    </sheetView>
  </sheetViews>
  <sheetFormatPr defaultColWidth="8.75390625" defaultRowHeight="14.25"/>
  <cols>
    <col min="1" max="1" width="39.875" style="12" customWidth="1"/>
    <col min="2" max="2" width="9.00390625" style="12" hidden="1" customWidth="1"/>
    <col min="3" max="3" width="9.125" style="12" customWidth="1"/>
    <col min="4" max="4" width="8.125" style="12" customWidth="1"/>
    <col min="5" max="5" width="7.875" style="12" customWidth="1"/>
    <col min="6" max="6" width="7.625" style="12" customWidth="1"/>
    <col min="7" max="7" width="14.75390625" style="12" customWidth="1"/>
    <col min="8" max="16384" width="8.75390625" style="12" customWidth="1"/>
  </cols>
  <sheetData>
    <row r="1" spans="1:6" ht="41.25" customHeight="1">
      <c r="A1" s="61" t="s">
        <v>19</v>
      </c>
      <c r="B1" s="61"/>
      <c r="C1" s="61"/>
      <c r="D1" s="61"/>
      <c r="E1" s="61"/>
      <c r="F1" s="61"/>
    </row>
    <row r="2" spans="1:6" ht="24" customHeight="1">
      <c r="A2" s="13"/>
      <c r="B2" s="13"/>
      <c r="C2" s="13"/>
      <c r="D2" s="14"/>
      <c r="E2" s="14"/>
      <c r="F2" s="15" t="s">
        <v>1</v>
      </c>
    </row>
    <row r="3" spans="1:6" ht="39" customHeight="1">
      <c r="A3" s="36" t="s">
        <v>59</v>
      </c>
      <c r="B3" s="47" t="s">
        <v>60</v>
      </c>
      <c r="C3" s="47" t="s">
        <v>57</v>
      </c>
      <c r="D3" s="47" t="s">
        <v>58</v>
      </c>
      <c r="E3" s="47" t="s">
        <v>61</v>
      </c>
      <c r="F3" s="48" t="s">
        <v>62</v>
      </c>
    </row>
    <row r="4" spans="1:6" ht="25.5" customHeight="1">
      <c r="A4" s="55" t="s">
        <v>20</v>
      </c>
      <c r="B4" s="50">
        <v>23522</v>
      </c>
      <c r="C4" s="51">
        <f>C7+C11+C14+C17</f>
        <v>24332</v>
      </c>
      <c r="D4" s="51">
        <f>D7+D11+D14+D17</f>
        <v>26082</v>
      </c>
      <c r="E4" s="57">
        <f>D4/C4*100</f>
        <v>107.1921749136939</v>
      </c>
      <c r="F4" s="40">
        <f>D4/B4*100-100</f>
        <v>10.883428279908173</v>
      </c>
    </row>
    <row r="5" spans="1:6" ht="25.5" customHeight="1">
      <c r="A5" s="55" t="s">
        <v>21</v>
      </c>
      <c r="B5" s="50">
        <v>22976</v>
      </c>
      <c r="C5" s="52">
        <f>C8+C9+C10+C12+C15+C18+C19+C20</f>
        <v>23894</v>
      </c>
      <c r="D5" s="52">
        <f>D8+D9+D10+D12+D15+D18+D19+D20</f>
        <v>24823</v>
      </c>
      <c r="E5" s="57">
        <f aca="true" t="shared" si="0" ref="E5:E28">D5/C5*100</f>
        <v>103.88800535699339</v>
      </c>
      <c r="F5" s="40">
        <f>D5/B5*100-100</f>
        <v>8.038823119777149</v>
      </c>
    </row>
    <row r="6" spans="1:6" ht="25.5" customHeight="1">
      <c r="A6" s="55" t="s">
        <v>22</v>
      </c>
      <c r="B6" s="50">
        <v>418</v>
      </c>
      <c r="C6" s="52">
        <f>C13+C22</f>
        <v>301</v>
      </c>
      <c r="D6" s="52">
        <f>D13+D22</f>
        <v>400</v>
      </c>
      <c r="E6" s="57">
        <f t="shared" si="0"/>
        <v>132.89036544850498</v>
      </c>
      <c r="F6" s="40">
        <f>D6/B6*100-100</f>
        <v>-4.306220095693774</v>
      </c>
    </row>
    <row r="7" spans="1:6" ht="25.5" customHeight="1">
      <c r="A7" s="55" t="s">
        <v>23</v>
      </c>
      <c r="B7" s="50">
        <v>4590</v>
      </c>
      <c r="C7" s="51">
        <f>SUM(C8:C10)</f>
        <v>4921</v>
      </c>
      <c r="D7" s="51">
        <f>SUM(D8:D10)</f>
        <v>5471</v>
      </c>
      <c r="E7" s="57">
        <f t="shared" si="0"/>
        <v>111.17659012395855</v>
      </c>
      <c r="F7" s="40">
        <f>D7/B7*100-100</f>
        <v>19.193899782135077</v>
      </c>
    </row>
    <row r="8" spans="1:6" ht="25.5" customHeight="1">
      <c r="A8" s="55" t="s">
        <v>24</v>
      </c>
      <c r="B8" s="50">
        <v>3860</v>
      </c>
      <c r="C8" s="51">
        <v>4081</v>
      </c>
      <c r="D8" s="51">
        <v>4667</v>
      </c>
      <c r="E8" s="57">
        <f t="shared" si="0"/>
        <v>114.3592256799804</v>
      </c>
      <c r="F8" s="40">
        <f aca="true" t="shared" si="1" ref="F8:F28">D8/B8*100-100</f>
        <v>20.90673575129533</v>
      </c>
    </row>
    <row r="9" spans="1:6" ht="25.5" customHeight="1">
      <c r="A9" s="55" t="s">
        <v>25</v>
      </c>
      <c r="B9" s="50">
        <v>561</v>
      </c>
      <c r="C9" s="51">
        <v>660</v>
      </c>
      <c r="D9" s="51">
        <v>597</v>
      </c>
      <c r="E9" s="57">
        <f t="shared" si="0"/>
        <v>90.45454545454545</v>
      </c>
      <c r="F9" s="40">
        <f t="shared" si="1"/>
        <v>6.417112299465245</v>
      </c>
    </row>
    <row r="10" spans="1:6" ht="25.5" customHeight="1">
      <c r="A10" s="55" t="s">
        <v>26</v>
      </c>
      <c r="B10" s="50">
        <v>169</v>
      </c>
      <c r="C10" s="51">
        <v>180</v>
      </c>
      <c r="D10" s="51">
        <v>207</v>
      </c>
      <c r="E10" s="57">
        <f t="shared" si="0"/>
        <v>114.99999999999999</v>
      </c>
      <c r="F10" s="40">
        <f t="shared" si="1"/>
        <v>22.485207100591722</v>
      </c>
    </row>
    <row r="11" spans="1:6" ht="25.5" customHeight="1">
      <c r="A11" s="55" t="s">
        <v>27</v>
      </c>
      <c r="B11" s="50">
        <v>17638</v>
      </c>
      <c r="C11" s="52">
        <f>SUM(C12:C13)</f>
        <v>18465</v>
      </c>
      <c r="D11" s="52">
        <f>SUM(D12:D13)</f>
        <v>18782</v>
      </c>
      <c r="E11" s="57">
        <f t="shared" si="0"/>
        <v>101.71676144056323</v>
      </c>
      <c r="F11" s="40">
        <f t="shared" si="1"/>
        <v>6.485996144687618</v>
      </c>
    </row>
    <row r="12" spans="1:6" ht="25.5" customHeight="1">
      <c r="A12" s="55" t="s">
        <v>28</v>
      </c>
      <c r="B12" s="50">
        <v>17224</v>
      </c>
      <c r="C12" s="52">
        <v>18170</v>
      </c>
      <c r="D12" s="52">
        <v>18386</v>
      </c>
      <c r="E12" s="57">
        <f t="shared" si="0"/>
        <v>101.18877270225646</v>
      </c>
      <c r="F12" s="40">
        <f t="shared" si="1"/>
        <v>6.746400371574552</v>
      </c>
    </row>
    <row r="13" spans="1:6" ht="25.5" customHeight="1">
      <c r="A13" s="55" t="s">
        <v>22</v>
      </c>
      <c r="B13" s="50">
        <v>414</v>
      </c>
      <c r="C13" s="52">
        <v>295</v>
      </c>
      <c r="D13" s="52">
        <v>396</v>
      </c>
      <c r="E13" s="57">
        <f t="shared" si="0"/>
        <v>134.23728813559322</v>
      </c>
      <c r="F13" s="40">
        <f t="shared" si="1"/>
        <v>-4.347826086956516</v>
      </c>
    </row>
    <row r="14" spans="1:6" ht="25.5" customHeight="1">
      <c r="A14" s="55" t="s">
        <v>29</v>
      </c>
      <c r="B14" s="50">
        <v>180</v>
      </c>
      <c r="C14" s="38">
        <f>SUM(C15:C16)</f>
        <v>156</v>
      </c>
      <c r="D14" s="38">
        <f>SUM(D15:D16)</f>
        <v>177</v>
      </c>
      <c r="E14" s="57">
        <f t="shared" si="0"/>
        <v>113.46153846153845</v>
      </c>
      <c r="F14" s="40">
        <f t="shared" si="1"/>
        <v>-1.6666666666666714</v>
      </c>
    </row>
    <row r="15" spans="1:6" ht="25.5" customHeight="1">
      <c r="A15" s="55" t="s">
        <v>30</v>
      </c>
      <c r="B15" s="50">
        <v>176</v>
      </c>
      <c r="C15" s="38">
        <v>154</v>
      </c>
      <c r="D15" s="38">
        <v>177</v>
      </c>
      <c r="E15" s="57">
        <f t="shared" si="0"/>
        <v>114.93506493506493</v>
      </c>
      <c r="F15" s="40">
        <f t="shared" si="1"/>
        <v>0.568181818181813</v>
      </c>
    </row>
    <row r="16" spans="1:6" ht="25.5" customHeight="1">
      <c r="A16" s="55" t="s">
        <v>31</v>
      </c>
      <c r="B16" s="50">
        <v>4</v>
      </c>
      <c r="C16" s="38">
        <v>2</v>
      </c>
      <c r="D16" s="38"/>
      <c r="E16" s="57"/>
      <c r="F16" s="40"/>
    </row>
    <row r="17" spans="1:6" ht="25.5" customHeight="1">
      <c r="A17" s="55" t="s">
        <v>32</v>
      </c>
      <c r="B17" s="50">
        <v>1114</v>
      </c>
      <c r="C17" s="38">
        <f>SUM(C18:C23)</f>
        <v>790</v>
      </c>
      <c r="D17" s="38">
        <f>SUM(D18:D23)</f>
        <v>1652</v>
      </c>
      <c r="E17" s="57">
        <f t="shared" si="0"/>
        <v>209.1139240506329</v>
      </c>
      <c r="F17" s="40">
        <f t="shared" si="1"/>
        <v>48.29443447037701</v>
      </c>
    </row>
    <row r="18" spans="1:6" ht="25.5" customHeight="1">
      <c r="A18" s="55" t="s">
        <v>33</v>
      </c>
      <c r="B18" s="50">
        <v>440</v>
      </c>
      <c r="C18" s="38">
        <v>450</v>
      </c>
      <c r="D18" s="38">
        <v>490</v>
      </c>
      <c r="E18" s="57">
        <f t="shared" si="0"/>
        <v>108.88888888888889</v>
      </c>
      <c r="F18" s="40">
        <f t="shared" si="1"/>
        <v>11.36363636363636</v>
      </c>
    </row>
    <row r="19" spans="1:6" ht="25.5" customHeight="1">
      <c r="A19" s="55" t="s">
        <v>34</v>
      </c>
      <c r="B19" s="50">
        <v>94</v>
      </c>
      <c r="C19" s="38">
        <v>97</v>
      </c>
      <c r="D19" s="38">
        <v>91</v>
      </c>
      <c r="E19" s="57">
        <f t="shared" si="0"/>
        <v>93.81443298969072</v>
      </c>
      <c r="F19" s="40">
        <f t="shared" si="1"/>
        <v>-3.191489361702125</v>
      </c>
    </row>
    <row r="20" spans="1:6" ht="25.5" customHeight="1">
      <c r="A20" s="55" t="s">
        <v>35</v>
      </c>
      <c r="B20" s="50">
        <v>452</v>
      </c>
      <c r="C20" s="38">
        <v>102</v>
      </c>
      <c r="D20" s="38">
        <v>208</v>
      </c>
      <c r="E20" s="57">
        <f t="shared" si="0"/>
        <v>203.92156862745097</v>
      </c>
      <c r="F20" s="40">
        <f t="shared" si="1"/>
        <v>-53.982300884955755</v>
      </c>
    </row>
    <row r="21" spans="1:6" ht="25.5" customHeight="1">
      <c r="A21" s="55" t="s">
        <v>36</v>
      </c>
      <c r="B21" s="50">
        <v>97</v>
      </c>
      <c r="C21" s="38">
        <v>127</v>
      </c>
      <c r="D21" s="38">
        <v>404</v>
      </c>
      <c r="E21" s="57">
        <f t="shared" si="0"/>
        <v>318.1102362204725</v>
      </c>
      <c r="F21" s="40">
        <f t="shared" si="1"/>
        <v>316.4948453608248</v>
      </c>
    </row>
    <row r="22" spans="1:6" ht="25.5" customHeight="1">
      <c r="A22" s="55" t="s">
        <v>37</v>
      </c>
      <c r="B22" s="50">
        <v>4</v>
      </c>
      <c r="C22" s="38">
        <v>6</v>
      </c>
      <c r="D22" s="38">
        <v>4</v>
      </c>
      <c r="E22" s="57">
        <f t="shared" si="0"/>
        <v>66.66666666666666</v>
      </c>
      <c r="F22" s="40"/>
    </row>
    <row r="23" spans="1:6" ht="25.5" customHeight="1">
      <c r="A23" s="55" t="s">
        <v>38</v>
      </c>
      <c r="B23" s="50">
        <v>27</v>
      </c>
      <c r="C23" s="38">
        <v>8</v>
      </c>
      <c r="D23" s="38">
        <v>455</v>
      </c>
      <c r="E23" s="57">
        <f t="shared" si="0"/>
        <v>5687.5</v>
      </c>
      <c r="F23" s="40">
        <f t="shared" si="1"/>
        <v>1585.1851851851852</v>
      </c>
    </row>
    <row r="24" spans="1:6" ht="25.5" customHeight="1">
      <c r="A24" s="55" t="s">
        <v>39</v>
      </c>
      <c r="B24" s="50">
        <v>43</v>
      </c>
      <c r="C24" s="38">
        <f>C25</f>
        <v>51</v>
      </c>
      <c r="D24" s="38">
        <f>D25</f>
        <v>53</v>
      </c>
      <c r="E24" s="57">
        <f t="shared" si="0"/>
        <v>103.921568627451</v>
      </c>
      <c r="F24" s="40">
        <f t="shared" si="1"/>
        <v>23.25581395348837</v>
      </c>
    </row>
    <row r="25" spans="1:6" ht="25.5" customHeight="1">
      <c r="A25" s="55" t="s">
        <v>40</v>
      </c>
      <c r="B25" s="50">
        <v>43</v>
      </c>
      <c r="C25" s="38">
        <f>C26+C27</f>
        <v>51</v>
      </c>
      <c r="D25" s="38">
        <f>D26+D27</f>
        <v>53</v>
      </c>
      <c r="E25" s="57">
        <f t="shared" si="0"/>
        <v>103.921568627451</v>
      </c>
      <c r="F25" s="40">
        <f t="shared" si="1"/>
        <v>23.25581395348837</v>
      </c>
    </row>
    <row r="26" spans="1:6" ht="25.5" customHeight="1">
      <c r="A26" s="55" t="s">
        <v>41</v>
      </c>
      <c r="B26" s="50"/>
      <c r="C26" s="38">
        <v>7</v>
      </c>
      <c r="D26" s="38">
        <v>7</v>
      </c>
      <c r="E26" s="57">
        <f t="shared" si="0"/>
        <v>100</v>
      </c>
      <c r="F26" s="40"/>
    </row>
    <row r="27" spans="1:6" ht="25.5" customHeight="1">
      <c r="A27" s="55" t="s">
        <v>42</v>
      </c>
      <c r="B27" s="50">
        <v>43</v>
      </c>
      <c r="C27" s="38">
        <v>44</v>
      </c>
      <c r="D27" s="38">
        <v>46</v>
      </c>
      <c r="E27" s="57">
        <f t="shared" si="0"/>
        <v>104.54545454545455</v>
      </c>
      <c r="F27" s="40">
        <f t="shared" si="1"/>
        <v>6.976744186046503</v>
      </c>
    </row>
    <row r="28" spans="1:6" ht="25.5" customHeight="1">
      <c r="A28" s="56" t="s">
        <v>43</v>
      </c>
      <c r="B28" s="53">
        <v>23603</v>
      </c>
      <c r="C28" s="54">
        <f>C24+C4</f>
        <v>24383</v>
      </c>
      <c r="D28" s="54">
        <f>D24+D4</f>
        <v>26135</v>
      </c>
      <c r="E28" s="58">
        <f t="shared" si="0"/>
        <v>107.18533404421113</v>
      </c>
      <c r="F28" s="44">
        <f t="shared" si="1"/>
        <v>10.727449900436397</v>
      </c>
    </row>
    <row r="29" spans="1:6" s="59" customFormat="1" ht="19.5" customHeight="1">
      <c r="A29" s="63" t="s">
        <v>63</v>
      </c>
      <c r="B29" s="63"/>
      <c r="C29" s="63"/>
      <c r="D29" s="63"/>
      <c r="E29" s="63"/>
      <c r="F29" s="63"/>
    </row>
    <row r="30" spans="1:6" s="59" customFormat="1" ht="33" customHeight="1">
      <c r="A30" s="66" t="s">
        <v>71</v>
      </c>
      <c r="B30" s="66"/>
      <c r="C30" s="66"/>
      <c r="D30" s="66"/>
      <c r="E30" s="66"/>
      <c r="F30" s="66"/>
    </row>
    <row r="31" spans="1:6" s="59" customFormat="1" ht="32.25" customHeight="1">
      <c r="A31" s="64" t="s">
        <v>70</v>
      </c>
      <c r="B31" s="64"/>
      <c r="C31" s="64"/>
      <c r="D31" s="64"/>
      <c r="E31" s="64"/>
      <c r="F31" s="64"/>
    </row>
    <row r="32" spans="1:6" ht="12.75" customHeight="1">
      <c r="A32" s="60"/>
      <c r="B32" s="60"/>
      <c r="C32" s="60"/>
      <c r="D32" s="60"/>
      <c r="E32" s="60"/>
      <c r="F32" s="60"/>
    </row>
    <row r="33" spans="1:6" ht="12.75" customHeight="1">
      <c r="A33" s="60"/>
      <c r="B33" s="60"/>
      <c r="C33" s="60"/>
      <c r="D33" s="60"/>
      <c r="E33" s="60"/>
      <c r="F33" s="60"/>
    </row>
    <row r="34" spans="1:6" ht="12.75" customHeight="1">
      <c r="A34" s="60"/>
      <c r="B34" s="60"/>
      <c r="C34" s="60"/>
      <c r="D34" s="60"/>
      <c r="E34" s="60"/>
      <c r="F34" s="60"/>
    </row>
  </sheetData>
  <sheetProtection/>
  <mergeCells count="7">
    <mergeCell ref="A33:F33"/>
    <mergeCell ref="A34:F34"/>
    <mergeCell ref="A1:F1"/>
    <mergeCell ref="A29:F29"/>
    <mergeCell ref="A31:F31"/>
    <mergeCell ref="A32:F32"/>
    <mergeCell ref="A30:F30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"/>
  <sheetViews>
    <sheetView zoomScaleSheetLayoutView="100" zoomScalePageLayoutView="0" workbookViewId="0" topLeftCell="A1">
      <selection activeCell="A12" sqref="A12"/>
    </sheetView>
  </sheetViews>
  <sheetFormatPr defaultColWidth="9.00390625" defaultRowHeight="14.25"/>
  <cols>
    <col min="1" max="1" width="49.125" style="2" customWidth="1"/>
    <col min="2" max="2" width="22.875" style="2" customWidth="1"/>
    <col min="3" max="3" width="5.125" style="2" customWidth="1"/>
    <col min="4" max="5" width="6.25390625" style="3" customWidth="1"/>
    <col min="6" max="16384" width="9.00390625" style="2" customWidth="1"/>
  </cols>
  <sheetData>
    <row r="1" spans="1:255" s="1" customFormat="1" ht="15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45.75" customHeight="1">
      <c r="A2" s="67" t="s">
        <v>44</v>
      </c>
      <c r="B2" s="67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0.25" customHeight="1">
      <c r="A3" s="4"/>
      <c r="B3" s="34" t="s">
        <v>1</v>
      </c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45" customHeight="1">
      <c r="A4" s="6" t="s">
        <v>45</v>
      </c>
      <c r="B4" s="7" t="s">
        <v>46</v>
      </c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" ht="38.25" customHeight="1">
      <c r="A5" s="8" t="s">
        <v>47</v>
      </c>
      <c r="B5" s="9">
        <v>4556</v>
      </c>
    </row>
    <row r="6" spans="1:2" ht="38.25" customHeight="1">
      <c r="A6" s="8" t="s">
        <v>48</v>
      </c>
      <c r="B6" s="9">
        <v>4025</v>
      </c>
    </row>
    <row r="7" spans="1:2" ht="38.25" customHeight="1">
      <c r="A7" s="8" t="s">
        <v>49</v>
      </c>
      <c r="B7" s="9">
        <v>3225</v>
      </c>
    </row>
    <row r="8" spans="1:2" ht="38.25" customHeight="1">
      <c r="A8" s="8" t="s">
        <v>50</v>
      </c>
      <c r="B8" s="9">
        <v>803</v>
      </c>
    </row>
    <row r="9" spans="1:2" ht="38.25" customHeight="1">
      <c r="A9" s="6" t="s">
        <v>51</v>
      </c>
      <c r="B9" s="10">
        <f>SUM(B5:B8)</f>
        <v>12609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8.75390625" defaultRowHeight="14.25"/>
  <cols>
    <col min="1" max="1" width="32.125" style="28" customWidth="1"/>
    <col min="2" max="2" width="12.625" style="28" customWidth="1"/>
    <col min="3" max="3" width="13.125" style="28" customWidth="1"/>
    <col min="4" max="4" width="11.00390625" style="28" customWidth="1"/>
    <col min="5" max="16384" width="8.75390625" style="28" customWidth="1"/>
  </cols>
  <sheetData>
    <row r="1" spans="1:4" ht="39.75" customHeight="1">
      <c r="A1" s="61" t="s">
        <v>52</v>
      </c>
      <c r="B1" s="61"/>
      <c r="C1" s="61"/>
      <c r="D1" s="61"/>
    </row>
    <row r="2" spans="1:4" ht="17.25" customHeight="1">
      <c r="A2" s="13"/>
      <c r="B2" s="13"/>
      <c r="C2" s="14"/>
      <c r="D2" s="29" t="s">
        <v>1</v>
      </c>
    </row>
    <row r="3" spans="1:4" ht="35.25" customHeight="1">
      <c r="A3" s="16" t="s">
        <v>2</v>
      </c>
      <c r="B3" s="17" t="s">
        <v>3</v>
      </c>
      <c r="C3" s="17" t="s">
        <v>53</v>
      </c>
      <c r="D3" s="18" t="s">
        <v>4</v>
      </c>
    </row>
    <row r="4" spans="1:4" ht="19.5" customHeight="1">
      <c r="A4" s="30" t="s">
        <v>5</v>
      </c>
      <c r="B4" s="23">
        <f>SUM(B5:B8)</f>
        <v>4833</v>
      </c>
      <c r="C4" s="23">
        <f>SUM(C5:C8)</f>
        <v>5798</v>
      </c>
      <c r="D4" s="21">
        <f aca="true" t="shared" si="0" ref="D4:D13">C4/B4*100-100</f>
        <v>19.966894268570258</v>
      </c>
    </row>
    <row r="5" spans="1:4" ht="19.5" customHeight="1">
      <c r="A5" s="30" t="s">
        <v>6</v>
      </c>
      <c r="B5" s="23">
        <v>274</v>
      </c>
      <c r="C5" s="23">
        <v>215</v>
      </c>
      <c r="D5" s="21">
        <f t="shared" si="0"/>
        <v>-21.532846715328475</v>
      </c>
    </row>
    <row r="6" spans="1:4" ht="19.5" customHeight="1">
      <c r="A6" s="30" t="s">
        <v>7</v>
      </c>
      <c r="B6" s="23">
        <v>4418</v>
      </c>
      <c r="C6" s="23">
        <v>5490</v>
      </c>
      <c r="D6" s="21">
        <f t="shared" si="0"/>
        <v>24.264373019465822</v>
      </c>
    </row>
    <row r="7" spans="1:4" ht="19.5" customHeight="1">
      <c r="A7" s="30" t="s">
        <v>54</v>
      </c>
      <c r="B7" s="23">
        <v>140</v>
      </c>
      <c r="C7" s="23">
        <v>92</v>
      </c>
      <c r="D7" s="21">
        <f t="shared" si="0"/>
        <v>-34.28571428571429</v>
      </c>
    </row>
    <row r="8" spans="1:4" ht="19.5" customHeight="1">
      <c r="A8" s="30" t="s">
        <v>8</v>
      </c>
      <c r="B8" s="23">
        <v>1</v>
      </c>
      <c r="C8" s="23">
        <v>1</v>
      </c>
      <c r="D8" s="21"/>
    </row>
    <row r="9" spans="1:4" ht="19.5" customHeight="1">
      <c r="A9" s="30" t="s">
        <v>9</v>
      </c>
      <c r="B9" s="31">
        <f>SUM(B10:B13)</f>
        <v>19607</v>
      </c>
      <c r="C9" s="31">
        <f>SUM(C10:C13)</f>
        <v>19970</v>
      </c>
      <c r="D9" s="21">
        <f t="shared" si="0"/>
        <v>1.8513796093232031</v>
      </c>
    </row>
    <row r="10" spans="1:4" ht="19.5" customHeight="1">
      <c r="A10" s="30" t="s">
        <v>6</v>
      </c>
      <c r="B10" s="31">
        <v>9825</v>
      </c>
      <c r="C10" s="31">
        <v>10174</v>
      </c>
      <c r="D10" s="21">
        <f t="shared" si="0"/>
        <v>3.552162849872758</v>
      </c>
    </row>
    <row r="11" spans="1:4" ht="19.5" customHeight="1">
      <c r="A11" s="30" t="s">
        <v>7</v>
      </c>
      <c r="B11" s="31">
        <v>9500</v>
      </c>
      <c r="C11" s="31">
        <v>9500</v>
      </c>
      <c r="D11" s="21"/>
    </row>
    <row r="12" spans="1:4" ht="18" customHeight="1">
      <c r="A12" s="30" t="s">
        <v>10</v>
      </c>
      <c r="B12" s="31">
        <v>200</v>
      </c>
      <c r="C12" s="31">
        <v>220</v>
      </c>
      <c r="D12" s="21">
        <f t="shared" si="0"/>
        <v>10.000000000000014</v>
      </c>
    </row>
    <row r="13" spans="1:4" ht="19.5" customHeight="1">
      <c r="A13" s="30" t="s">
        <v>11</v>
      </c>
      <c r="B13" s="31">
        <v>82</v>
      </c>
      <c r="C13" s="31">
        <v>76</v>
      </c>
      <c r="D13" s="21">
        <f t="shared" si="0"/>
        <v>-7.317073170731703</v>
      </c>
    </row>
    <row r="14" spans="1:4" ht="19.5" customHeight="1">
      <c r="A14" s="30" t="s">
        <v>12</v>
      </c>
      <c r="B14" s="23">
        <f>SUM(B15:B16)</f>
        <v>461</v>
      </c>
      <c r="C14" s="23">
        <f>SUM(C15:C16)</f>
        <v>747</v>
      </c>
      <c r="D14" s="21">
        <f aca="true" t="shared" si="1" ref="D14:D22">C14/B14*100-100</f>
        <v>62.03904555314534</v>
      </c>
    </row>
    <row r="15" spans="1:4" ht="19.5" customHeight="1">
      <c r="A15" s="30" t="s">
        <v>6</v>
      </c>
      <c r="B15" s="23">
        <v>458</v>
      </c>
      <c r="C15" s="23">
        <v>516</v>
      </c>
      <c r="D15" s="21">
        <f t="shared" si="1"/>
        <v>12.663755458515283</v>
      </c>
    </row>
    <row r="16" spans="1:4" ht="19.5" customHeight="1">
      <c r="A16" s="30" t="s">
        <v>13</v>
      </c>
      <c r="B16" s="23">
        <v>3</v>
      </c>
      <c r="C16" s="23">
        <v>231</v>
      </c>
      <c r="D16" s="21"/>
    </row>
    <row r="17" spans="1:4" ht="19.5" customHeight="1">
      <c r="A17" s="30" t="s">
        <v>14</v>
      </c>
      <c r="B17" s="23">
        <f>SUM(B18:B21)</f>
        <v>1319</v>
      </c>
      <c r="C17" s="23">
        <f>SUM(C18:C21)</f>
        <v>830</v>
      </c>
      <c r="D17" s="21">
        <f t="shared" si="1"/>
        <v>-37.07354056103108</v>
      </c>
    </row>
    <row r="18" spans="1:4" ht="19.5" customHeight="1">
      <c r="A18" s="30" t="s">
        <v>6</v>
      </c>
      <c r="B18" s="23">
        <v>758</v>
      </c>
      <c r="C18" s="23">
        <v>824</v>
      </c>
      <c r="D18" s="21">
        <f t="shared" si="1"/>
        <v>8.707124010554097</v>
      </c>
    </row>
    <row r="19" spans="1:4" ht="19.5" customHeight="1">
      <c r="A19" s="30" t="s">
        <v>10</v>
      </c>
      <c r="B19" s="23">
        <v>1</v>
      </c>
      <c r="C19" s="23">
        <v>1</v>
      </c>
      <c r="D19" s="21"/>
    </row>
    <row r="20" spans="1:4" ht="19.5" customHeight="1">
      <c r="A20" s="30" t="s">
        <v>15</v>
      </c>
      <c r="B20" s="23">
        <v>7</v>
      </c>
      <c r="C20" s="23">
        <v>5</v>
      </c>
      <c r="D20" s="21">
        <f t="shared" si="1"/>
        <v>-28.57142857142857</v>
      </c>
    </row>
    <row r="21" spans="1:4" ht="19.5" customHeight="1">
      <c r="A21" s="30" t="s">
        <v>16</v>
      </c>
      <c r="B21" s="23">
        <v>553</v>
      </c>
      <c r="C21" s="23"/>
      <c r="D21" s="21"/>
    </row>
    <row r="22" spans="1:4" ht="19.5" customHeight="1">
      <c r="A22" s="16" t="s">
        <v>17</v>
      </c>
      <c r="B22" s="32">
        <f>B4+B9+B14+B17</f>
        <v>26220</v>
      </c>
      <c r="C22" s="32">
        <f>C4+C9+C14+C17</f>
        <v>27345</v>
      </c>
      <c r="D22" s="26">
        <f t="shared" si="1"/>
        <v>4.290617848970243</v>
      </c>
    </row>
    <row r="23" spans="1:4" ht="12.75" customHeight="1">
      <c r="A23" s="68" t="s">
        <v>18</v>
      </c>
      <c r="B23" s="68"/>
      <c r="C23" s="68"/>
      <c r="D23" s="68"/>
    </row>
    <row r="24" spans="1:4" ht="12.75" customHeight="1">
      <c r="A24" s="27" t="s">
        <v>65</v>
      </c>
      <c r="B24" s="27"/>
      <c r="C24" s="27"/>
      <c r="D24" s="27"/>
    </row>
    <row r="25" spans="1:4" ht="10.5">
      <c r="A25" s="68"/>
      <c r="B25" s="68"/>
      <c r="C25" s="68"/>
      <c r="D25" s="68"/>
    </row>
    <row r="26" spans="1:4" ht="10.5">
      <c r="A26" s="33"/>
      <c r="B26" s="33"/>
      <c r="C26" s="33"/>
      <c r="D26" s="33"/>
    </row>
    <row r="27" spans="1:4" ht="10.5">
      <c r="A27" s="33"/>
      <c r="B27" s="33"/>
      <c r="C27" s="33"/>
      <c r="D27" s="33"/>
    </row>
  </sheetData>
  <sheetProtection/>
  <mergeCells count="3">
    <mergeCell ref="A1:D1"/>
    <mergeCell ref="A23:D23"/>
    <mergeCell ref="A25:D25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7" sqref="E27"/>
    </sheetView>
  </sheetViews>
  <sheetFormatPr defaultColWidth="8.75390625" defaultRowHeight="14.25"/>
  <cols>
    <col min="1" max="1" width="39.875" style="12" customWidth="1"/>
    <col min="2" max="3" width="12.75390625" style="12" bestFit="1" customWidth="1"/>
    <col min="4" max="5" width="12.625" style="12" customWidth="1"/>
    <col min="6" max="16384" width="8.75390625" style="12" customWidth="1"/>
  </cols>
  <sheetData>
    <row r="1" spans="1:4" ht="41.25" customHeight="1">
      <c r="A1" s="69" t="s">
        <v>55</v>
      </c>
      <c r="B1" s="69"/>
      <c r="C1" s="69"/>
      <c r="D1" s="69"/>
    </row>
    <row r="2" spans="1:4" ht="24" customHeight="1">
      <c r="A2" s="13"/>
      <c r="B2" s="13"/>
      <c r="C2" s="14" t="s">
        <v>1</v>
      </c>
      <c r="D2" s="15"/>
    </row>
    <row r="3" spans="1:4" ht="27.75" customHeight="1">
      <c r="A3" s="16" t="s">
        <v>2</v>
      </c>
      <c r="B3" s="17" t="s">
        <v>3</v>
      </c>
      <c r="C3" s="17" t="s">
        <v>53</v>
      </c>
      <c r="D3" s="18" t="s">
        <v>4</v>
      </c>
    </row>
    <row r="4" spans="1:4" ht="19.5" customHeight="1">
      <c r="A4" s="19" t="s">
        <v>20</v>
      </c>
      <c r="B4" s="20">
        <f>B7+B11+B14+B17</f>
        <v>26082</v>
      </c>
      <c r="C4" s="20">
        <f>C7+C11+C14+C17</f>
        <v>26869</v>
      </c>
      <c r="D4" s="21">
        <f>C4/B4*100-100</f>
        <v>3.0174066405950413</v>
      </c>
    </row>
    <row r="5" spans="1:4" ht="19.5" customHeight="1">
      <c r="A5" s="19" t="s">
        <v>21</v>
      </c>
      <c r="B5" s="20">
        <f>B4-B6</f>
        <v>25682</v>
      </c>
      <c r="C5" s="20">
        <f>C4-C6</f>
        <v>26428</v>
      </c>
      <c r="D5" s="21">
        <f>C5/B5*100-100</f>
        <v>2.904758196402142</v>
      </c>
    </row>
    <row r="6" spans="1:4" ht="19.5" customHeight="1">
      <c r="A6" s="19" t="s">
        <v>22</v>
      </c>
      <c r="B6" s="20">
        <f>B13+B22</f>
        <v>400</v>
      </c>
      <c r="C6" s="20">
        <f>C13+C22</f>
        <v>441</v>
      </c>
      <c r="D6" s="21">
        <f>C6/B6*100-100</f>
        <v>10.25</v>
      </c>
    </row>
    <row r="7" spans="1:4" ht="19.5" customHeight="1">
      <c r="A7" s="19" t="s">
        <v>23</v>
      </c>
      <c r="B7" s="22">
        <f>SUM(B8:B10)</f>
        <v>5471</v>
      </c>
      <c r="C7" s="22">
        <f>SUM(C8:C10)</f>
        <v>5797</v>
      </c>
      <c r="D7" s="21">
        <f aca="true" t="shared" si="0" ref="D7:D15">C7/B7*100-100</f>
        <v>5.958691281301398</v>
      </c>
    </row>
    <row r="8" spans="1:4" ht="19.5" customHeight="1">
      <c r="A8" s="19" t="s">
        <v>24</v>
      </c>
      <c r="B8" s="22">
        <v>4667</v>
      </c>
      <c r="C8" s="22">
        <v>4895</v>
      </c>
      <c r="D8" s="21">
        <f t="shared" si="0"/>
        <v>4.88536533104778</v>
      </c>
    </row>
    <row r="9" spans="1:4" ht="19.5" customHeight="1">
      <c r="A9" s="19" t="s">
        <v>25</v>
      </c>
      <c r="B9" s="22">
        <v>597</v>
      </c>
      <c r="C9" s="22">
        <v>686</v>
      </c>
      <c r="D9" s="21">
        <f t="shared" si="0"/>
        <v>14.90787269681742</v>
      </c>
    </row>
    <row r="10" spans="1:4" ht="19.5" customHeight="1">
      <c r="A10" s="19" t="s">
        <v>26</v>
      </c>
      <c r="B10" s="22">
        <v>207</v>
      </c>
      <c r="C10" s="22">
        <v>216</v>
      </c>
      <c r="D10" s="21">
        <f t="shared" si="0"/>
        <v>4.347826086956516</v>
      </c>
    </row>
    <row r="11" spans="1:4" ht="19.5" customHeight="1">
      <c r="A11" s="19" t="s">
        <v>27</v>
      </c>
      <c r="B11" s="20">
        <f>SUM(B12:B13)</f>
        <v>18782</v>
      </c>
      <c r="C11" s="20">
        <f>SUM(C12:C13)</f>
        <v>19807</v>
      </c>
      <c r="D11" s="21">
        <f t="shared" si="0"/>
        <v>5.457352784580976</v>
      </c>
    </row>
    <row r="12" spans="1:4" ht="19.5" customHeight="1">
      <c r="A12" s="19" t="s">
        <v>28</v>
      </c>
      <c r="B12" s="20">
        <v>18386</v>
      </c>
      <c r="C12" s="20">
        <v>19371</v>
      </c>
      <c r="D12" s="21">
        <f t="shared" si="0"/>
        <v>5.357337104318489</v>
      </c>
    </row>
    <row r="13" spans="1:4" ht="19.5" customHeight="1">
      <c r="A13" s="19" t="s">
        <v>22</v>
      </c>
      <c r="B13" s="20">
        <v>396</v>
      </c>
      <c r="C13" s="20">
        <v>436</v>
      </c>
      <c r="D13" s="21">
        <f t="shared" si="0"/>
        <v>10.101010101010104</v>
      </c>
    </row>
    <row r="14" spans="1:4" ht="19.5" customHeight="1">
      <c r="A14" s="19" t="s">
        <v>29</v>
      </c>
      <c r="B14" s="23">
        <f>SUM(B15:B16)</f>
        <v>177</v>
      </c>
      <c r="C14" s="23">
        <f>SUM(C15:C16)</f>
        <v>191</v>
      </c>
      <c r="D14" s="21">
        <f t="shared" si="0"/>
        <v>7.909604519774007</v>
      </c>
    </row>
    <row r="15" spans="1:4" ht="19.5" customHeight="1">
      <c r="A15" s="19" t="s">
        <v>30</v>
      </c>
      <c r="B15" s="23">
        <v>177</v>
      </c>
      <c r="C15" s="23">
        <v>191</v>
      </c>
      <c r="D15" s="21">
        <f t="shared" si="0"/>
        <v>7.909604519774007</v>
      </c>
    </row>
    <row r="16" spans="1:4" ht="19.5" customHeight="1">
      <c r="A16" s="19" t="s">
        <v>31</v>
      </c>
      <c r="B16" s="23">
        <v>0</v>
      </c>
      <c r="C16" s="23">
        <v>0</v>
      </c>
      <c r="D16" s="21"/>
    </row>
    <row r="17" spans="1:4" s="11" customFormat="1" ht="19.5" customHeight="1">
      <c r="A17" s="19" t="s">
        <v>32</v>
      </c>
      <c r="B17" s="23">
        <f>SUM(B18:B23)</f>
        <v>1652</v>
      </c>
      <c r="C17" s="23">
        <f>SUM(C18:C23)</f>
        <v>1074</v>
      </c>
      <c r="D17" s="21">
        <f>C17/B17*100-100</f>
        <v>-34.98789346246973</v>
      </c>
    </row>
    <row r="18" spans="1:4" ht="19.5" customHeight="1">
      <c r="A18" s="19" t="s">
        <v>33</v>
      </c>
      <c r="B18" s="23">
        <v>490</v>
      </c>
      <c r="C18" s="23">
        <v>553</v>
      </c>
      <c r="D18" s="21">
        <f>C18/B18*100-100</f>
        <v>12.857142857142861</v>
      </c>
    </row>
    <row r="19" spans="1:4" ht="19.5" customHeight="1">
      <c r="A19" s="19" t="s">
        <v>34</v>
      </c>
      <c r="B19" s="23">
        <v>91</v>
      </c>
      <c r="C19" s="23">
        <v>103</v>
      </c>
      <c r="D19" s="21">
        <f>C19/B19*100-100</f>
        <v>13.186813186813183</v>
      </c>
    </row>
    <row r="20" spans="1:4" ht="19.5" customHeight="1">
      <c r="A20" s="19" t="s">
        <v>35</v>
      </c>
      <c r="B20" s="23">
        <v>208</v>
      </c>
      <c r="C20" s="23">
        <v>10</v>
      </c>
      <c r="D20" s="21">
        <f aca="true" t="shared" si="1" ref="D20:D28">C20/B20*100-100</f>
        <v>-95.1923076923077</v>
      </c>
    </row>
    <row r="21" spans="1:4" ht="19.5" customHeight="1">
      <c r="A21" s="19" t="s">
        <v>36</v>
      </c>
      <c r="B21" s="23">
        <v>404</v>
      </c>
      <c r="C21" s="23">
        <v>370</v>
      </c>
      <c r="D21" s="21">
        <f t="shared" si="1"/>
        <v>-8.415841584158414</v>
      </c>
    </row>
    <row r="22" spans="1:4" ht="19.5" customHeight="1">
      <c r="A22" s="19" t="s">
        <v>37</v>
      </c>
      <c r="B22" s="23">
        <v>4</v>
      </c>
      <c r="C22" s="23">
        <v>5</v>
      </c>
      <c r="D22" s="21">
        <f t="shared" si="1"/>
        <v>25</v>
      </c>
    </row>
    <row r="23" spans="1:4" ht="19.5" customHeight="1">
      <c r="A23" s="19" t="s">
        <v>38</v>
      </c>
      <c r="B23" s="23">
        <v>455</v>
      </c>
      <c r="C23" s="23">
        <v>33</v>
      </c>
      <c r="D23" s="21">
        <f t="shared" si="1"/>
        <v>-92.74725274725274</v>
      </c>
    </row>
    <row r="24" spans="1:4" ht="19.5" customHeight="1">
      <c r="A24" s="19" t="s">
        <v>39</v>
      </c>
      <c r="B24" s="23">
        <f>B25</f>
        <v>53</v>
      </c>
      <c r="C24" s="17">
        <f>C25</f>
        <v>54</v>
      </c>
      <c r="D24" s="21">
        <f t="shared" si="1"/>
        <v>1.8867924528301927</v>
      </c>
    </row>
    <row r="25" spans="1:4" ht="19.5" customHeight="1">
      <c r="A25" s="19" t="s">
        <v>40</v>
      </c>
      <c r="B25" s="23">
        <f>SUM(B26:B27)</f>
        <v>53</v>
      </c>
      <c r="C25" s="23">
        <f>SUM(C26:C27)</f>
        <v>54</v>
      </c>
      <c r="D25" s="21">
        <f t="shared" si="1"/>
        <v>1.8867924528301927</v>
      </c>
    </row>
    <row r="26" spans="1:4" ht="19.5" customHeight="1">
      <c r="A26" s="19" t="s">
        <v>41</v>
      </c>
      <c r="B26" s="23">
        <v>7</v>
      </c>
      <c r="C26" s="23">
        <v>8</v>
      </c>
      <c r="D26" s="21">
        <f t="shared" si="1"/>
        <v>14.285714285714278</v>
      </c>
    </row>
    <row r="27" spans="1:4" ht="19.5" customHeight="1">
      <c r="A27" s="19" t="s">
        <v>42</v>
      </c>
      <c r="B27" s="23">
        <v>46</v>
      </c>
      <c r="C27" s="23">
        <v>46</v>
      </c>
      <c r="D27" s="21"/>
    </row>
    <row r="28" spans="1:4" ht="19.5" customHeight="1">
      <c r="A28" s="24" t="s">
        <v>43</v>
      </c>
      <c r="B28" s="25">
        <f>B24+B4</f>
        <v>26135</v>
      </c>
      <c r="C28" s="25">
        <f>C24+C4</f>
        <v>26923</v>
      </c>
      <c r="D28" s="26">
        <f t="shared" si="1"/>
        <v>3.0151138320260173</v>
      </c>
    </row>
    <row r="29" spans="1:4" ht="15" customHeight="1">
      <c r="A29" s="70" t="s">
        <v>18</v>
      </c>
      <c r="B29" s="70"/>
      <c r="C29" s="70"/>
      <c r="D29" s="70"/>
    </row>
    <row r="30" spans="1:4" ht="21.75" customHeight="1">
      <c r="A30" s="71" t="s">
        <v>64</v>
      </c>
      <c r="B30" s="71"/>
      <c r="C30" s="71"/>
      <c r="D30" s="71"/>
    </row>
  </sheetData>
  <sheetProtection/>
  <mergeCells count="3">
    <mergeCell ref="A1:D1"/>
    <mergeCell ref="A29:D29"/>
    <mergeCell ref="A30:D30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9"/>
  <sheetViews>
    <sheetView zoomScaleSheetLayoutView="100" zoomScalePageLayoutView="0" workbookViewId="0" topLeftCell="A1">
      <selection activeCell="A12" sqref="A12"/>
    </sheetView>
  </sheetViews>
  <sheetFormatPr defaultColWidth="9.00390625" defaultRowHeight="14.25"/>
  <cols>
    <col min="1" max="1" width="49.125" style="2" customWidth="1"/>
    <col min="2" max="2" width="22.875" style="2" customWidth="1"/>
    <col min="3" max="3" width="5.125" style="2" customWidth="1"/>
    <col min="4" max="5" width="6.25390625" style="3" customWidth="1"/>
    <col min="6" max="16384" width="9.00390625" style="2" customWidth="1"/>
  </cols>
  <sheetData>
    <row r="1" spans="1:255" s="1" customFormat="1" ht="15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45.75" customHeight="1">
      <c r="A2" s="67" t="s">
        <v>56</v>
      </c>
      <c r="B2" s="67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0.25" customHeight="1">
      <c r="A3" s="4"/>
      <c r="B3" s="5" t="s">
        <v>1</v>
      </c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45" customHeight="1">
      <c r="A4" s="6" t="s">
        <v>45</v>
      </c>
      <c r="B4" s="7" t="s">
        <v>72</v>
      </c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" ht="38.25" customHeight="1">
      <c r="A5" s="8" t="s">
        <v>47</v>
      </c>
      <c r="B5" s="9">
        <v>4557</v>
      </c>
    </row>
    <row r="6" spans="1:2" ht="38.25" customHeight="1">
      <c r="A6" s="8" t="s">
        <v>48</v>
      </c>
      <c r="B6" s="9">
        <v>4188</v>
      </c>
    </row>
    <row r="7" spans="1:2" ht="38.25" customHeight="1">
      <c r="A7" s="8" t="s">
        <v>49</v>
      </c>
      <c r="B7" s="9">
        <v>3773</v>
      </c>
    </row>
    <row r="8" spans="1:2" ht="38.25" customHeight="1">
      <c r="A8" s="8" t="s">
        <v>50</v>
      </c>
      <c r="B8" s="9">
        <v>513</v>
      </c>
    </row>
    <row r="9" spans="1:2" ht="38.25" customHeight="1">
      <c r="A9" s="6" t="s">
        <v>51</v>
      </c>
      <c r="B9" s="10">
        <f>SUM(B5:B8)</f>
        <v>13031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张洁</dc:creator>
  <cp:keywords/>
  <dc:description/>
  <cp:lastModifiedBy>付晓燕</cp:lastModifiedBy>
  <cp:lastPrinted>2023-01-02T05:40:03Z</cp:lastPrinted>
  <dcterms:created xsi:type="dcterms:W3CDTF">2015-12-21T08:12:41Z</dcterms:created>
  <dcterms:modified xsi:type="dcterms:W3CDTF">2023-03-04T08:08:15Z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