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9945" tabRatio="789" activeTab="0"/>
  </bookViews>
  <sheets>
    <sheet name="基金20收执" sheetId="1" r:id="rId1"/>
    <sheet name="基金20支执" sheetId="2" r:id="rId2"/>
    <sheet name="基金21收预" sheetId="3" r:id="rId3"/>
    <sheet name="基金21支预" sheetId="4" r:id="rId4"/>
  </sheets>
  <definedNames>
    <definedName name="_xlnm.Print_Area" localSheetId="0">'基金20收执'!$A$1:$E$31</definedName>
    <definedName name="_xlnm.Print_Area" localSheetId="1">'基金20支执'!$A$1:$E$24</definedName>
    <definedName name="_xlnm.Print_Area" localSheetId="2">'基金21收预'!$A$1:$D$20</definedName>
    <definedName name="_xlnm.Print_Area" localSheetId="3">'基金21支预'!$A$1:$D$24</definedName>
    <definedName name="_xlnm.Print_Titles" localSheetId="0">'基金20收执'!$3:$3</definedName>
    <definedName name="_xlnm.Print_Titles" localSheetId="1">'基金20支执'!$3:$3</definedName>
    <definedName name="_xlnm.Print_Titles" localSheetId="2">'基金21收预'!$3:$3</definedName>
    <definedName name="_xlnm.Print_Titles" localSheetId="3">'基金21支预'!$3:$4</definedName>
  </definedNames>
  <calcPr fullCalcOnLoad="1"/>
</workbook>
</file>

<file path=xl/comments2.xml><?xml version="1.0" encoding="utf-8"?>
<comments xmlns="http://schemas.openxmlformats.org/spreadsheetml/2006/main">
  <authors>
    <author>刘伟</author>
  </authors>
  <commentList>
    <comment ref="C45" authorId="0">
      <text>
        <r>
          <rPr>
            <b/>
            <sz val="9"/>
            <rFont val="宋体"/>
            <family val="0"/>
          </rPr>
          <t>城市基础设施配套费收入1万</t>
        </r>
        <r>
          <rPr>
            <sz val="9"/>
            <rFont val="Tahoma"/>
            <family val="2"/>
          </rPr>
          <t xml:space="preserve">
</t>
        </r>
      </text>
    </comment>
  </commentList>
</comments>
</file>

<file path=xl/sharedStrings.xml><?xml version="1.0" encoding="utf-8"?>
<sst xmlns="http://schemas.openxmlformats.org/spreadsheetml/2006/main" count="175" uniqueCount="125">
  <si>
    <t>单位：万元</t>
  </si>
  <si>
    <t>项     目</t>
  </si>
  <si>
    <t>二、转移性收入</t>
  </si>
  <si>
    <t>（一）上级转移支付收入</t>
  </si>
  <si>
    <t>（二）调入资金</t>
  </si>
  <si>
    <t>（四）使用结转资金</t>
  </si>
  <si>
    <t>收入合计</t>
  </si>
  <si>
    <t>项    目</t>
  </si>
  <si>
    <t>二、转移性支出</t>
  </si>
  <si>
    <t>（一）调出资金</t>
  </si>
  <si>
    <t>支出合计</t>
  </si>
  <si>
    <t>为调整预算%</t>
  </si>
  <si>
    <t>一、本级收入</t>
  </si>
  <si>
    <t>（三）地方政府专项债务转贷收入</t>
  </si>
  <si>
    <t>一、本级收入</t>
  </si>
  <si>
    <t>增长%</t>
  </si>
  <si>
    <t>增长%</t>
  </si>
  <si>
    <t>（一）国有土地使用权出让收入</t>
  </si>
  <si>
    <t>（二）国有土地收益基金收入</t>
  </si>
  <si>
    <t>（三）农业土地开发资金收入</t>
  </si>
  <si>
    <t>（四）污水处理费收入</t>
  </si>
  <si>
    <t>（五）彩票公益金收入</t>
  </si>
  <si>
    <t>（六）城市基础设施配套费收入</t>
  </si>
  <si>
    <t>（七）其他政府性基金收入</t>
  </si>
  <si>
    <t xml:space="preserve">    其他政府性基金及对应专项债务收入安排的支出</t>
  </si>
  <si>
    <t>2019年执行数</t>
  </si>
  <si>
    <t>（二）调入资金</t>
  </si>
  <si>
    <t>注：</t>
  </si>
  <si>
    <t>（一）国有土地使用权出让收入</t>
  </si>
  <si>
    <t>（二）国有土地收益基金收入</t>
  </si>
  <si>
    <t>（三）农业土地开发资金收入</t>
  </si>
  <si>
    <t>（六）城市基础设施配套费收入</t>
  </si>
  <si>
    <t>嵊泗县2020年政府性基金预算收入执行情况</t>
  </si>
  <si>
    <t>嵊泗县2021年政府性基金预算收入（草案）</t>
  </si>
  <si>
    <r>
      <t>2020</t>
    </r>
    <r>
      <rPr>
        <b/>
        <sz val="9"/>
        <color indexed="8"/>
        <rFont val="宋体"/>
        <family val="0"/>
      </rPr>
      <t>年调整预算数</t>
    </r>
  </si>
  <si>
    <t>2020年执行数</t>
  </si>
  <si>
    <r>
      <t>20</t>
    </r>
    <r>
      <rPr>
        <b/>
        <sz val="9"/>
        <color indexed="8"/>
        <rFont val="宋体"/>
        <family val="0"/>
      </rPr>
      <t>20</t>
    </r>
    <r>
      <rPr>
        <b/>
        <sz val="9"/>
        <color indexed="8"/>
        <rFont val="宋体"/>
        <family val="0"/>
      </rPr>
      <t>年
执行数</t>
    </r>
  </si>
  <si>
    <r>
      <t>20</t>
    </r>
    <r>
      <rPr>
        <b/>
        <sz val="9"/>
        <color indexed="8"/>
        <rFont val="宋体"/>
        <family val="0"/>
      </rPr>
      <t>21</t>
    </r>
    <r>
      <rPr>
        <b/>
        <sz val="9"/>
        <color indexed="8"/>
        <rFont val="宋体"/>
        <family val="0"/>
      </rPr>
      <t>年
预算数</t>
    </r>
  </si>
  <si>
    <t>（一）文化旅游体育与传媒支出</t>
  </si>
  <si>
    <t xml:space="preserve">    污水处理费安排的支出</t>
  </si>
  <si>
    <t>1、国有土地使用权出让收入、国有土地收益基金收入下降明显主要2020年土地出让小于2019年；</t>
  </si>
  <si>
    <t>单位：万元</t>
  </si>
  <si>
    <t>为调整预算%</t>
  </si>
  <si>
    <t>增长%</t>
  </si>
  <si>
    <t>一、本级支出</t>
  </si>
  <si>
    <t>（一）文化旅游体育与传媒支出</t>
  </si>
  <si>
    <t xml:space="preserve">    旅游发展基金支出</t>
  </si>
  <si>
    <t xml:space="preserve">      地方旅游开发项目补助</t>
  </si>
  <si>
    <t xml:space="preserve">      地方旅游开发项目补助</t>
  </si>
  <si>
    <t xml:space="preserve">      征地和拆迁补偿支出</t>
  </si>
  <si>
    <t xml:space="preserve">      城市建设支出</t>
  </si>
  <si>
    <t xml:space="preserve">      农村基础设施建设支出</t>
  </si>
  <si>
    <t xml:space="preserve">      补助被征地农民支出</t>
  </si>
  <si>
    <t xml:space="preserve">    农业土地开发资金安排的支出</t>
  </si>
  <si>
    <t xml:space="preserve">    城市基础设施配套费安排的支出</t>
  </si>
  <si>
    <t xml:space="preserve">      其他城市基础设施配套费安排的支出</t>
  </si>
  <si>
    <t xml:space="preserve">    污水处理费安排的支出</t>
  </si>
  <si>
    <t xml:space="preserve">      其他污水处理费安排的支出</t>
  </si>
  <si>
    <t xml:space="preserve">   港口建设费安排的支出</t>
  </si>
  <si>
    <t xml:space="preserve">     港口设施</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</si>
  <si>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</si>
  <si>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</si>
  <si>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</si>
  <si>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</si>
  <si>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用于残疾人事业的彩票公益金支出</t>
  </si>
  <si>
    <t xml:space="preserve">    地方政府专项债务付息支出</t>
  </si>
  <si>
    <t xml:space="preserve">      土地储备专项债券付息支出</t>
  </si>
  <si>
    <t>（二）结转下年支出</t>
  </si>
  <si>
    <t>（三）地方政府专项债务还本支出</t>
  </si>
  <si>
    <t>注：</t>
  </si>
  <si>
    <t>嵊泗县2020年政府性基金预算支出执行情况</t>
  </si>
  <si>
    <t>2020年调整预算数</t>
  </si>
  <si>
    <t>2020年执行数</t>
  </si>
  <si>
    <t xml:space="preserve">    国有土地使用权出让收入安排的支出</t>
  </si>
  <si>
    <t xml:space="preserve">    国有土地收益基金安排的支出</t>
  </si>
  <si>
    <t xml:space="preserve">    港口建设费安排的支出</t>
  </si>
  <si>
    <t xml:space="preserve">      港口设施</t>
  </si>
  <si>
    <t>嵊泗县2021年政府性基金预算支出（草案）</t>
  </si>
  <si>
    <t>2021年预算数</t>
  </si>
  <si>
    <t xml:space="preserve">      其他地方自行试点项目收益专项债券收入安排的支出</t>
  </si>
  <si>
    <t xml:space="preserve">      其他政府性基金安排的支出</t>
  </si>
  <si>
    <t xml:space="preserve">      用于城乡医疗救助的彩票公益金支出</t>
  </si>
  <si>
    <t xml:space="preserve">    基础设施建设</t>
  </si>
  <si>
    <t xml:space="preserve">     其他基础设施建设</t>
  </si>
  <si>
    <t xml:space="preserve">    抗疫相关支出</t>
  </si>
  <si>
    <t xml:space="preserve">     援企稳岗补贴</t>
  </si>
  <si>
    <t xml:space="preserve">     其他抗疫相关支出</t>
  </si>
  <si>
    <t>2019年
执行数</t>
  </si>
  <si>
    <t>注：</t>
  </si>
  <si>
    <t>（一）政府性基金转移支付收入</t>
  </si>
  <si>
    <t>（三）债务转贷收入</t>
  </si>
  <si>
    <t>（四）上年结余收入</t>
  </si>
  <si>
    <t>3、彩票公益金收入下降明显主要2020年彩票收入小于2019年；</t>
  </si>
  <si>
    <t>（二）城乡社区支出</t>
  </si>
  <si>
    <t>1、旅游发展基金支出下降明显主要上级转移支付减少；</t>
  </si>
  <si>
    <t>2、国有土地使用权出让收入安排的支出下降明显主要2020年收入减少；</t>
  </si>
  <si>
    <t>3、国有土地收益基金安排的支出下降明显主要2020年收入减少；</t>
  </si>
  <si>
    <t>4、农业土地开发资金安排的支出下降明显主要2020年收入减少；</t>
  </si>
  <si>
    <t>6、港口建设费安排的支出增长明显主要上级转移支付增加；</t>
  </si>
  <si>
    <t>7、其他政府性基金及对应专项债务收入安排的支出下降明显主要2020年收入减少；</t>
  </si>
  <si>
    <t>8、彩票公益金安排的支出下降明显主要收入减少及结转下年使用；</t>
  </si>
  <si>
    <t>（三）交通运输支出</t>
  </si>
  <si>
    <t>（四）其他支出</t>
  </si>
  <si>
    <t>（五）债务付息支出</t>
  </si>
  <si>
    <t>（六）债务发行费用支出</t>
  </si>
  <si>
    <t>（七）抗疫特别国债安排的支出</t>
  </si>
  <si>
    <t>1、国有土地使用权出让收入、国有土地收益基金收入下降明显主要土地出让减少；</t>
  </si>
  <si>
    <t>2、城市基础设施配套费收入下降明显主要是上年存在一次性因素。</t>
  </si>
  <si>
    <t>1、国有土地使用权出让收入安排的支出、国有土地收益基金安排的支出下降明显主要收入减少；</t>
  </si>
  <si>
    <t>2、城市基础设施配套费安排的支出增长明显主要上年结转；</t>
  </si>
  <si>
    <t>3、污水处理费安排的支出增长明显主要上年结转；</t>
  </si>
  <si>
    <t>4、其他政府性基金及对应专项债务收入安排的支出下降明显主要是因为上年支出专项债券；</t>
  </si>
  <si>
    <t>（三）交通运输支出</t>
  </si>
  <si>
    <t>（四）其他支出</t>
  </si>
  <si>
    <t>（五）债务付息支出</t>
  </si>
  <si>
    <t>（六）债务发行费用支出</t>
  </si>
  <si>
    <t>4、其他政府性基金收入下降明显主要改列一般公共预算收入。</t>
  </si>
  <si>
    <t>5、城市基础设施配套费安排的支出增长明显主要2020年收入增加；</t>
  </si>
  <si>
    <t>9、抗疫特别国债安排的支出主要中央下达抗疫国债资金。</t>
  </si>
  <si>
    <t xml:space="preserve">    国有土地使用权出让收入安排的支出</t>
  </si>
  <si>
    <t xml:space="preserve">    国有土地收益基金收入安排的支出</t>
  </si>
  <si>
    <t>2、农业土地开发资金收入下降明显主要2020年土地出让小于2019年；</t>
  </si>
  <si>
    <r>
      <t>5</t>
    </r>
    <r>
      <rPr>
        <sz val="10"/>
        <color indexed="8"/>
        <rFont val="宋体"/>
        <family val="0"/>
      </rPr>
      <t>、彩票公益金安排的支出增长明显主要上年结转。</t>
    </r>
  </si>
  <si>
    <t xml:space="preserve">      省级转移支付收入</t>
  </si>
  <si>
    <t xml:space="preserve">      市级转移支付收入</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</si>
</sst>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_);[Red]\(0.0\)"/>
    <numFmt numFmtId="179" formatCode="0.00000000"/>
    <numFmt numFmtId="180" formatCode="0.0000000"/>
    <numFmt numFmtId="181" formatCode="0.000000"/>
    <numFmt numFmtId="182" formatCode="0.00000"/>
    <numFmt numFmtId="183" formatCode="0.0000"/>
    <numFmt numFmtId="184" formatCode="0.000"/>
    <numFmt numFmtId="185" formatCode="0_ "/>
    <numFmt numFmtId="186" formatCode="0_);[Red]\(0\)"/>
    <numFmt numFmtId="187" formatCode="0.0%"/>
    <numFmt numFmtId="188" formatCode="0.00_ "/>
  </numFmts>
  <fonts count="53">
    <font>
      <sz val="11"/>
      <color theme="1"/>
      <name val="Calibri"/>
      <family val="0"/>
    </font>
    <font>
      <sz val="11"/>
      <color indexed="8"/>
      <name val="宋体"/>
      <family val="0"/>
    </font>
    <font>
      <b/>
      <sz val="11"/>
      <name val="宋体"/>
      <family val="0"/>
    </font>
    <font>
      <sz val="10"/>
      <name val="宋体"/>
      <family val="0"/>
    </font>
    <font>
      <sz val="10"/>
      <name val="Arial"/>
      <family val="2"/>
    </font>
    <font>
      <sz val="12"/>
      <name val="楷体_GB2312"/>
      <family val="3"/>
    </font>
    <font>
      <sz val="9"/>
      <name val="宋体"/>
      <family val="0"/>
    </font>
    <font>
      <b/>
      <sz val="11"/>
      <color indexed="8"/>
      <name val="宋体"/>
      <family val="0"/>
    </font>
    <font>
      <sz val="18"/>
      <color indexed="8"/>
      <name val="创艺简标宋"/>
      <family val="0"/>
    </font>
    <font>
      <sz val="10"/>
      <color indexed="8"/>
      <name val="宋体"/>
      <family val="0"/>
    </font>
    <font>
      <sz val="9"/>
      <color indexed="8"/>
      <name val="宋体"/>
      <family val="0"/>
    </font>
    <font>
      <b/>
      <sz val="9"/>
      <color indexed="8"/>
      <name val="宋体"/>
      <family val="0"/>
    </font>
    <font>
      <sz val="10"/>
      <color indexed="8"/>
      <name val="方正书宋_GBK"/>
      <family val="0"/>
    </font>
    <font>
      <b/>
      <sz val="10"/>
      <color indexed="8"/>
      <name val="宋体"/>
      <family val="0"/>
    </font>
    <font>
      <b/>
      <sz val="10"/>
      <color indexed="8"/>
      <name val="Arial"/>
      <family val="2"/>
    </font>
    <font>
      <sz val="12"/>
      <color indexed="8"/>
      <name val="方正书宋_GBK"/>
      <family val="0"/>
    </font>
    <font>
      <sz val="10"/>
      <color indexed="8"/>
      <name val="Arial"/>
      <family val="2"/>
    </font>
    <font>
      <b/>
      <sz val="9"/>
      <name val="宋体"/>
      <family val="0"/>
    </font>
    <font>
      <sz val="11"/>
      <color indexed="9"/>
      <name val="宋体"/>
      <family val="0"/>
    </font>
    <font>
      <b/>
      <sz val="11"/>
      <color indexed="9"/>
      <name val="宋体"/>
      <family val="0"/>
    </font>
    <font>
      <i/>
      <sz val="11"/>
      <color indexed="23"/>
      <name val="宋体"/>
      <family val="0"/>
    </font>
    <font>
      <b/>
      <sz val="9"/>
      <color indexed="10"/>
      <name val="宋体"/>
      <family val="0"/>
    </font>
    <font>
      <sz val="9"/>
      <color indexed="10"/>
      <name val="宋体"/>
      <family val="0"/>
    </font>
    <font>
      <sz val="11"/>
      <name val="Times New Roman"/>
      <family val="1"/>
    </font>
    <font>
      <sz val="11"/>
      <color indexed="8"/>
      <name val="Times New Roman"/>
      <family val="1"/>
    </font>
    <font>
      <sz val="9"/>
      <name val="Tahoma"/>
      <family val="2"/>
    </font>
    <font>
      <sz val="12"/>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0"/>
      <name val="Calibri"/>
      <family val="0"/>
    </font>
    <font>
      <sz val="11"/>
      <color indexed="8"/>
      <name val="Calibri"/>
      <family val="0"/>
    </font>
    <font>
      <b/>
      <sz val="18"/>
      <color theme="3"/>
      <name val="Calibri"/>
      <family val="0"/>
    </font>
    <font>
      <b/>
      <sz val="15"/>
      <color theme="3"/>
      <name val="Calibri"/>
      <family val="0"/>
    </font>
    <font>
      <b/>
      <sz val="13"/>
      <color theme="3"/>
      <name val="Calibri"/>
      <family val="0"/>
    </font>
    <font>
      <b/>
      <sz val="11"/>
      <color indexed="56"/>
      <name val="Calibri"/>
      <family val="0"/>
    </font>
    <font>
      <sz val="11"/>
      <color indexed="20"/>
      <name val="Calibri"/>
      <family val="0"/>
    </font>
    <font>
      <sz val="11"/>
      <color indexed="17"/>
      <name val="Calibri"/>
      <family val="0"/>
    </font>
    <font>
      <b/>
      <sz val="11"/>
      <color indexed="8"/>
      <name val="Calibri"/>
      <family val="0"/>
    </font>
    <font>
      <b/>
      <sz val="11"/>
      <color indexed="52"/>
      <name val="Calibri"/>
      <family val="0"/>
    </font>
    <font>
      <sz val="11"/>
      <color indexed="10"/>
      <name val="Calibri"/>
      <family val="0"/>
    </font>
    <font>
      <sz val="11"/>
      <color indexed="52"/>
      <name val="Calibri"/>
      <family val="0"/>
    </font>
    <font>
      <sz val="11"/>
      <color indexed="60"/>
      <name val="Calibri"/>
      <family val="0"/>
    </font>
    <font>
      <b/>
      <sz val="11"/>
      <color indexed="63"/>
      <name val="Calibri"/>
      <family val="0"/>
    </font>
    <font>
      <b/>
      <sz val="8"/>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bottom style="thin"/>
    </border>
    <border>
      <left style="thin"/>
      <right/>
      <top style="thin"/>
      <bottom style="thin"/>
    </border>
    <border>
      <left style="thin"/>
      <right style="thin"/>
      <top/>
      <bottom style="thin"/>
    </border>
    <border>
      <left>
        <color indexed="63"/>
      </left>
      <right>
        <color indexed="63"/>
      </right>
      <top style="thin"/>
      <bottom>
        <color indexed="63"/>
      </bottom>
    </border>
    <border>
      <left style="thin"/>
      <right>
        <color indexed="63"/>
      </right>
      <top>
        <color indexed="63"/>
      </top>
      <bottom>
        <color indexed="63"/>
      </bottom>
    </border>
  </borders>
  <cellStyleXfs count="67">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1" fillId="10" borderId="0" applyNumberFormat="0" applyBorder="0" applyAlignment="0" applyProtection="0"/>
    <xf numFmtId="0" fontId="1" fillId="16" borderId="0" applyNumberFormat="0" applyBorder="0" applyAlignment="0" applyProtection="0"/>
    <xf numFmtId="0" fontId="39" fillId="17" borderId="0" applyNumberFormat="0" applyBorder="0" applyAlignment="0" applyProtection="0"/>
    <xf numFmtId="0" fontId="1" fillId="18" borderId="0" applyNumberFormat="0" applyBorder="0" applyAlignment="0" applyProtection="0"/>
    <xf numFmtId="9" fontId="3" fillId="0" borderId="0" applyFont="0" applyFill="0" applyBorder="0" applyAlignment="0" applyProtection="0"/>
    <xf numFmtId="0" fontId="18" fillId="0" borderId="0" applyNumberFormat="0" applyFill="0" applyBorder="0" applyAlignment="0" applyProtection="0"/>
    <xf numFmtId="0" fontId="4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19" borderId="0" applyNumberFormat="0" applyBorder="0" applyAlignment="0" applyProtection="0"/>
    <xf numFmtId="0" fontId="26" fillId="0" borderId="0">
      <alignment/>
      <protection/>
    </xf>
    <xf numFmtId="0" fontId="2" fillId="0" borderId="0">
      <alignment/>
      <protection/>
    </xf>
    <xf numFmtId="0" fontId="4" fillId="0" borderId="0">
      <alignment/>
      <protection/>
    </xf>
    <xf numFmtId="0" fontId="3" fillId="0" borderId="0">
      <alignment/>
      <protection/>
    </xf>
    <xf numFmtId="0" fontId="3" fillId="0" borderId="0">
      <alignment/>
      <protection/>
    </xf>
    <xf numFmtId="0" fontId="2" fillId="0" borderId="0">
      <alignment vertical="center"/>
      <protection/>
    </xf>
    <xf numFmtId="0" fontId="44" fillId="20" borderId="0" applyNumberFormat="0" applyBorder="0" applyAlignment="0" applyProtection="0"/>
    <xf numFmtId="0" fontId="45" fillId="0" borderId="4" applyNumberFormat="0" applyFill="0" applyAlignment="0" applyProtection="0"/>
    <xf numFmtId="44" fontId="3" fillId="0" borderId="0" applyFont="0" applyFill="0" applyBorder="0" applyAlignment="0" applyProtection="0"/>
    <xf numFmtId="42" fontId="3" fillId="0" borderId="0" applyFont="0" applyFill="0" applyBorder="0" applyAlignment="0" applyProtection="0"/>
    <xf numFmtId="0" fontId="46" fillId="21" borderId="5" applyNumberFormat="0" applyAlignment="0" applyProtection="0"/>
    <xf numFmtId="0" fontId="47" fillId="22" borderId="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48" fillId="0" borderId="7" applyNumberFormat="0" applyFill="0" applyAlignment="0" applyProtection="0"/>
    <xf numFmtId="43" fontId="3" fillId="0" borderId="0" applyFont="0" applyFill="0" applyBorder="0" applyAlignment="0" applyProtection="0"/>
    <xf numFmtId="41" fontId="3" fillId="0" borderId="0" applyFon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9" fillId="29" borderId="0" applyNumberFormat="0" applyBorder="0" applyAlignment="0" applyProtection="0"/>
    <xf numFmtId="0" fontId="50" fillId="21" borderId="8" applyNumberFormat="0" applyAlignment="0" applyProtection="0"/>
    <xf numFmtId="0" fontId="51" fillId="30" borderId="5" applyNumberFormat="0" applyAlignment="0" applyProtection="0"/>
    <xf numFmtId="0" fontId="3" fillId="31" borderId="9" applyNumberFormat="0" applyFont="0" applyAlignment="0" applyProtection="0"/>
  </cellStyleXfs>
  <cellXfs count="132">
    <xf numFmtId="0" fontId="0" fillId="0" borderId="0" xfId="0" applyFont="1" applyAlignment="1">
      <alignment vertical="center"/>
    </xf>
    <xf numFmtId="0" fontId="9" fillId="0" borderId="0" xfId="43" applyFont="1" applyFill="1">
      <alignment/>
      <protection/>
    </xf>
    <xf numFmtId="0" fontId="10" fillId="0" borderId="0" xfId="43" applyFont="1" applyFill="1" applyBorder="1">
      <alignment/>
      <protection/>
    </xf>
    <xf numFmtId="31" fontId="10" fillId="0" borderId="0" xfId="42" applyNumberFormat="1" applyFont="1" applyFill="1" applyAlignment="1">
      <alignment horizontal="center"/>
      <protection/>
    </xf>
    <xf numFmtId="177" fontId="10" fillId="0" borderId="0" xfId="43" applyNumberFormat="1" applyFont="1" applyFill="1" applyAlignment="1">
      <alignment horizontal="center" vertical="center"/>
      <protection/>
    </xf>
    <xf numFmtId="0" fontId="11" fillId="0" borderId="10" xfId="42" applyFont="1" applyFill="1" applyBorder="1" applyAlignment="1" quotePrefix="1">
      <alignment horizontal="center" vertical="center"/>
      <protection/>
    </xf>
    <xf numFmtId="0" fontId="11" fillId="0" borderId="10" xfId="42" applyFont="1" applyFill="1" applyBorder="1" applyAlignment="1">
      <alignment horizontal="center" vertical="center"/>
      <protection/>
    </xf>
    <xf numFmtId="0" fontId="12" fillId="0" borderId="0" xfId="43" applyFont="1" applyFill="1">
      <alignment/>
      <protection/>
    </xf>
    <xf numFmtId="49" fontId="11" fillId="0" borderId="10" xfId="0" applyNumberFormat="1" applyFont="1" applyFill="1" applyBorder="1" applyAlignment="1">
      <alignment horizontal="left" vertical="center" wrapText="1"/>
    </xf>
    <xf numFmtId="177" fontId="11" fillId="0" borderId="10" xfId="42" applyNumberFormat="1" applyFont="1" applyFill="1" applyBorder="1" applyAlignment="1">
      <alignment horizontal="center" vertical="center" wrapText="1"/>
      <protection/>
    </xf>
    <xf numFmtId="176" fontId="10" fillId="0" borderId="10" xfId="0" applyNumberFormat="1" applyFont="1" applyFill="1" applyBorder="1" applyAlignment="1">
      <alignment horizontal="left" vertical="center" wrapText="1"/>
    </xf>
    <xf numFmtId="177" fontId="10" fillId="0" borderId="10" xfId="42" applyNumberFormat="1" applyFont="1" applyFill="1" applyBorder="1" applyAlignment="1">
      <alignment horizontal="center" vertical="center" wrapText="1"/>
      <protection/>
    </xf>
    <xf numFmtId="0" fontId="13" fillId="0" borderId="0" xfId="43" applyFont="1" applyFill="1">
      <alignment/>
      <protection/>
    </xf>
    <xf numFmtId="176" fontId="11" fillId="0" borderId="10" xfId="0" applyNumberFormat="1" applyFont="1" applyFill="1" applyBorder="1" applyAlignment="1">
      <alignment horizontal="center" vertical="center" wrapText="1"/>
    </xf>
    <xf numFmtId="0" fontId="9" fillId="0" borderId="0" xfId="43" applyFont="1" applyFill="1" applyAlignment="1">
      <alignment horizontal="center"/>
      <protection/>
    </xf>
    <xf numFmtId="177" fontId="9" fillId="0" borderId="0" xfId="43" applyNumberFormat="1" applyFont="1" applyFill="1" applyAlignment="1">
      <alignment horizontal="center" vertical="center"/>
      <protection/>
    </xf>
    <xf numFmtId="0" fontId="14" fillId="0" borderId="0" xfId="0" applyFont="1" applyFill="1" applyAlignment="1">
      <alignment vertical="center" wrapText="1"/>
    </xf>
    <xf numFmtId="0" fontId="10" fillId="0" borderId="0" xfId="0" applyFont="1" applyFill="1" applyAlignment="1">
      <alignment vertical="center" wrapText="1"/>
    </xf>
    <xf numFmtId="0" fontId="15" fillId="0" borderId="0" xfId="0" applyFont="1" applyFill="1" applyAlignment="1">
      <alignment vertical="center" wrapText="1"/>
    </xf>
    <xf numFmtId="177" fontId="10" fillId="0" borderId="0" xfId="43" applyNumberFormat="1" applyFont="1" applyFill="1" applyAlignment="1">
      <alignment horizontal="left" vertical="center"/>
      <protection/>
    </xf>
    <xf numFmtId="0" fontId="7" fillId="0" borderId="0" xfId="0" applyFont="1" applyFill="1" applyAlignment="1">
      <alignment vertical="center" wrapText="1"/>
    </xf>
    <xf numFmtId="0" fontId="16" fillId="0" borderId="0" xfId="0" applyFont="1" applyFill="1" applyAlignment="1">
      <alignment vertical="center" wrapText="1"/>
    </xf>
    <xf numFmtId="176" fontId="10" fillId="0" borderId="10" xfId="0" applyNumberFormat="1" applyFont="1" applyFill="1" applyBorder="1" applyAlignment="1">
      <alignment horizontal="left" vertical="center" wrapText="1"/>
    </xf>
    <xf numFmtId="176" fontId="10" fillId="0" borderId="10" xfId="0" applyNumberFormat="1" applyFont="1" applyFill="1" applyBorder="1" applyAlignment="1">
      <alignment horizontal="left" vertical="center" wrapText="1"/>
    </xf>
    <xf numFmtId="0" fontId="10" fillId="0" borderId="0" xfId="43" applyFont="1" applyFill="1">
      <alignment/>
      <protection/>
    </xf>
    <xf numFmtId="31" fontId="10" fillId="0" borderId="0" xfId="42" applyNumberFormat="1" applyFont="1" applyFill="1" applyAlignment="1">
      <alignment horizontal="center"/>
      <protection/>
    </xf>
    <xf numFmtId="0" fontId="11" fillId="0" borderId="10" xfId="42" applyFont="1" applyFill="1" applyBorder="1" applyAlignment="1">
      <alignment horizontal="center" vertical="center"/>
      <protection/>
    </xf>
    <xf numFmtId="0" fontId="10" fillId="0" borderId="10" xfId="42" applyFont="1" applyFill="1" applyBorder="1" applyAlignment="1">
      <alignment horizontal="center" vertical="center"/>
      <protection/>
    </xf>
    <xf numFmtId="0" fontId="9" fillId="0" borderId="0" xfId="43" applyFont="1" applyFill="1">
      <alignment/>
      <protection/>
    </xf>
    <xf numFmtId="0" fontId="9" fillId="0" borderId="0" xfId="43" applyFont="1" applyFill="1" applyAlignment="1">
      <alignment horizontal="center"/>
      <protection/>
    </xf>
    <xf numFmtId="0" fontId="3" fillId="32" borderId="10" xfId="0" applyNumberFormat="1" applyFont="1" applyFill="1" applyBorder="1" applyAlignment="1" applyProtection="1">
      <alignment horizontal="left" vertical="center"/>
      <protection/>
    </xf>
    <xf numFmtId="176" fontId="10" fillId="0" borderId="10" xfId="0" applyNumberFormat="1" applyFont="1" applyFill="1" applyBorder="1" applyAlignment="1">
      <alignment horizontal="left" vertical="center" wrapText="1"/>
    </xf>
    <xf numFmtId="177" fontId="21" fillId="0" borderId="10" xfId="42" applyNumberFormat="1" applyFont="1" applyFill="1" applyBorder="1" applyAlignment="1">
      <alignment horizontal="center" vertical="center" wrapText="1"/>
      <protection/>
    </xf>
    <xf numFmtId="177" fontId="22" fillId="0" borderId="10" xfId="42" applyNumberFormat="1" applyFont="1" applyFill="1" applyBorder="1" applyAlignment="1">
      <alignment horizontal="center" vertical="center" wrapText="1"/>
      <protection/>
    </xf>
    <xf numFmtId="176" fontId="17" fillId="0" borderId="10" xfId="0" applyNumberFormat="1" applyFont="1" applyFill="1" applyBorder="1" applyAlignment="1">
      <alignment horizontal="left" vertical="center" wrapText="1"/>
    </xf>
    <xf numFmtId="176" fontId="6" fillId="0" borderId="10" xfId="0" applyNumberFormat="1" applyFont="1" applyFill="1" applyBorder="1" applyAlignment="1">
      <alignment horizontal="left" vertical="center" wrapText="1"/>
    </xf>
    <xf numFmtId="0" fontId="6" fillId="0" borderId="11" xfId="42" applyFont="1" applyFill="1" applyBorder="1" applyAlignment="1">
      <alignment horizontal="center" vertical="center"/>
      <protection/>
    </xf>
    <xf numFmtId="177" fontId="6" fillId="0" borderId="10" xfId="42" applyNumberFormat="1" applyFont="1" applyFill="1" applyBorder="1" applyAlignment="1">
      <alignment horizontal="center" vertical="center" wrapText="1"/>
      <protection/>
    </xf>
    <xf numFmtId="0" fontId="17" fillId="0" borderId="10" xfId="42" applyFont="1" applyFill="1" applyBorder="1" applyAlignment="1">
      <alignment horizontal="center" vertical="center"/>
      <protection/>
    </xf>
    <xf numFmtId="176" fontId="17" fillId="0" borderId="10" xfId="42" applyNumberFormat="1" applyFont="1" applyFill="1" applyBorder="1" applyAlignment="1">
      <alignment horizontal="center" vertical="center"/>
      <protection/>
    </xf>
    <xf numFmtId="176" fontId="17" fillId="0" borderId="10" xfId="0" applyNumberFormat="1" applyFont="1" applyFill="1" applyBorder="1" applyAlignment="1">
      <alignment horizontal="center" vertical="center" wrapText="1"/>
    </xf>
    <xf numFmtId="186" fontId="10" fillId="0" borderId="0" xfId="0" applyNumberFormat="1" applyFont="1" applyFill="1" applyAlignment="1">
      <alignment vertical="center" wrapText="1"/>
    </xf>
    <xf numFmtId="186" fontId="6" fillId="0" borderId="10" xfId="44" applyNumberFormat="1" applyFont="1" applyFill="1" applyBorder="1" applyAlignment="1">
      <alignment horizontal="center" vertical="center" wrapText="1"/>
      <protection/>
    </xf>
    <xf numFmtId="177" fontId="7" fillId="0" borderId="0" xfId="0" applyNumberFormat="1" applyFont="1" applyFill="1" applyAlignment="1">
      <alignment vertical="center" wrapText="1"/>
    </xf>
    <xf numFmtId="0" fontId="10" fillId="0" borderId="0" xfId="43" applyFont="1" applyFill="1" applyBorder="1" applyAlignment="1">
      <alignment horizontal="left" vertical="center"/>
      <protection/>
    </xf>
    <xf numFmtId="0" fontId="11" fillId="0" borderId="10" xfId="42" applyFont="1" applyFill="1" applyBorder="1" applyAlignment="1">
      <alignment horizontal="center" vertical="center" wrapText="1"/>
      <protection/>
    </xf>
    <xf numFmtId="0" fontId="11" fillId="33" borderId="10" xfId="42" applyFont="1" applyFill="1" applyBorder="1" applyAlignment="1">
      <alignment horizontal="center" vertical="center" wrapText="1"/>
      <protection/>
    </xf>
    <xf numFmtId="0" fontId="6" fillId="0" borderId="10" xfId="42" applyFont="1" applyFill="1" applyBorder="1" applyAlignment="1">
      <alignment horizontal="center" vertical="center"/>
      <protection/>
    </xf>
    <xf numFmtId="186" fontId="10" fillId="0" borderId="10" xfId="44" applyNumberFormat="1" applyFont="1" applyFill="1" applyBorder="1" applyAlignment="1">
      <alignment horizontal="center" vertical="center" wrapText="1"/>
      <protection/>
    </xf>
    <xf numFmtId="0" fontId="12" fillId="33" borderId="0" xfId="43" applyFont="1" applyFill="1" applyAlignment="1">
      <alignment horizontal="center" vertical="center"/>
      <protection/>
    </xf>
    <xf numFmtId="0" fontId="9" fillId="33" borderId="0" xfId="43" applyFont="1" applyFill="1" applyAlignment="1">
      <alignment horizontal="center" vertical="center"/>
      <protection/>
    </xf>
    <xf numFmtId="0" fontId="13" fillId="33" borderId="0" xfId="43" applyFont="1" applyFill="1" applyAlignment="1">
      <alignment horizontal="center" vertical="center"/>
      <protection/>
    </xf>
    <xf numFmtId="0" fontId="3" fillId="0" borderId="10" xfId="0" applyNumberFormat="1" applyFont="1" applyFill="1" applyBorder="1" applyAlignment="1" applyProtection="1">
      <alignment horizontal="left" vertical="center"/>
      <protection/>
    </xf>
    <xf numFmtId="186" fontId="11" fillId="0" borderId="10" xfId="44" applyNumberFormat="1" applyFont="1" applyFill="1" applyBorder="1" applyAlignment="1">
      <alignment horizontal="center" vertical="center" wrapText="1"/>
      <protection/>
    </xf>
    <xf numFmtId="0" fontId="11" fillId="0" borderId="0" xfId="0" applyFont="1" applyFill="1" applyAlignment="1">
      <alignment vertical="center" wrapText="1"/>
    </xf>
    <xf numFmtId="0" fontId="11" fillId="0" borderId="0" xfId="0" applyFont="1" applyFill="1" applyAlignment="1">
      <alignment horizontal="right" wrapText="1"/>
    </xf>
    <xf numFmtId="187" fontId="10" fillId="0" borderId="0" xfId="0" applyNumberFormat="1" applyFont="1" applyFill="1" applyAlignment="1">
      <alignment vertical="center" wrapText="1"/>
    </xf>
    <xf numFmtId="0" fontId="11" fillId="0" borderId="10" xfId="42" applyFont="1" applyFill="1" applyBorder="1" applyAlignment="1" quotePrefix="1">
      <alignment horizontal="center" vertical="center" wrapText="1"/>
      <protection/>
    </xf>
    <xf numFmtId="0" fontId="11" fillId="0" borderId="12" xfId="42" applyFont="1" applyFill="1" applyBorder="1" applyAlignment="1">
      <alignment horizontal="center" vertical="center" wrapText="1"/>
      <protection/>
    </xf>
    <xf numFmtId="187" fontId="11" fillId="0" borderId="10" xfId="42" applyNumberFormat="1" applyFont="1" applyFill="1" applyBorder="1" applyAlignment="1">
      <alignment horizontal="center" vertical="center"/>
      <protection/>
    </xf>
    <xf numFmtId="176" fontId="11" fillId="0" borderId="13" xfId="41" applyNumberFormat="1" applyFont="1" applyFill="1" applyBorder="1" applyAlignment="1">
      <alignment horizontal="left" vertical="center" wrapText="1"/>
      <protection/>
    </xf>
    <xf numFmtId="186" fontId="13" fillId="32" borderId="10" xfId="0" applyNumberFormat="1" applyFont="1" applyFill="1" applyBorder="1" applyAlignment="1" applyProtection="1">
      <alignment horizontal="center" vertical="center"/>
      <protection/>
    </xf>
    <xf numFmtId="177" fontId="11" fillId="0" borderId="13" xfId="44" applyNumberFormat="1" applyFont="1" applyFill="1" applyBorder="1" applyAlignment="1">
      <alignment horizontal="center" vertical="center" wrapText="1"/>
      <protection/>
    </xf>
    <xf numFmtId="177" fontId="11" fillId="0" borderId="13" xfId="0" applyNumberFormat="1" applyFont="1" applyFill="1" applyBorder="1" applyAlignment="1">
      <alignment horizontal="center" vertical="center" wrapText="1"/>
    </xf>
    <xf numFmtId="177" fontId="10" fillId="0" borderId="13" xfId="44" applyNumberFormat="1" applyFont="1" applyFill="1" applyBorder="1" applyAlignment="1">
      <alignment horizontal="center" vertical="center" wrapText="1"/>
      <protection/>
    </xf>
    <xf numFmtId="177" fontId="10" fillId="0" borderId="13" xfId="0" applyNumberFormat="1" applyFont="1" applyFill="1" applyBorder="1" applyAlignment="1">
      <alignment horizontal="center" vertical="center" wrapText="1"/>
    </xf>
    <xf numFmtId="186" fontId="17" fillId="0" borderId="10" xfId="44" applyNumberFormat="1" applyFont="1" applyFill="1" applyBorder="1" applyAlignment="1">
      <alignment horizontal="center" vertical="center" wrapText="1"/>
      <protection/>
    </xf>
    <xf numFmtId="177" fontId="21" fillId="0" borderId="13" xfId="44" applyNumberFormat="1" applyFont="1" applyFill="1" applyBorder="1" applyAlignment="1">
      <alignment horizontal="center" vertical="center" wrapText="1"/>
      <protection/>
    </xf>
    <xf numFmtId="177" fontId="11" fillId="0" borderId="10" xfId="0" applyNumberFormat="1" applyFont="1" applyFill="1" applyBorder="1" applyAlignment="1">
      <alignment vertical="center" wrapText="1"/>
    </xf>
    <xf numFmtId="0" fontId="6" fillId="0" borderId="10" xfId="45" applyFont="1" applyBorder="1" applyAlignment="1">
      <alignment vertical="center" wrapText="1"/>
      <protection/>
    </xf>
    <xf numFmtId="185" fontId="23" fillId="0" borderId="10" xfId="44" applyNumberFormat="1" applyFont="1" applyFill="1" applyBorder="1" applyAlignment="1">
      <alignment horizontal="center" vertical="center" wrapText="1"/>
      <protection/>
    </xf>
    <xf numFmtId="177" fontId="10" fillId="0" borderId="10" xfId="0" applyNumberFormat="1" applyFont="1" applyFill="1" applyBorder="1" applyAlignment="1">
      <alignment vertical="center" wrapText="1"/>
    </xf>
    <xf numFmtId="177" fontId="22" fillId="0" borderId="13" xfId="44" applyNumberFormat="1" applyFont="1" applyFill="1" applyBorder="1" applyAlignment="1">
      <alignment horizontal="center" vertical="center" wrapText="1"/>
      <protection/>
    </xf>
    <xf numFmtId="186" fontId="22" fillId="0" borderId="10" xfId="44" applyNumberFormat="1" applyFont="1" applyFill="1" applyBorder="1" applyAlignment="1">
      <alignment horizontal="center" vertical="center" wrapText="1"/>
      <protection/>
    </xf>
    <xf numFmtId="185" fontId="24" fillId="0" borderId="10" xfId="44" applyNumberFormat="1" applyFont="1" applyFill="1" applyBorder="1" applyAlignment="1">
      <alignment horizontal="center" vertical="center" wrapText="1"/>
      <protection/>
    </xf>
    <xf numFmtId="1" fontId="11" fillId="0" borderId="10" xfId="45" applyNumberFormat="1" applyFont="1" applyBorder="1" applyAlignment="1">
      <alignment horizontal="center" vertical="center" wrapText="1"/>
      <protection/>
    </xf>
    <xf numFmtId="177" fontId="10" fillId="0" borderId="0" xfId="0" applyNumberFormat="1" applyFont="1" applyFill="1" applyAlignment="1">
      <alignment vertical="center" wrapText="1"/>
    </xf>
    <xf numFmtId="177" fontId="11" fillId="0" borderId="10" xfId="42" applyNumberFormat="1" applyFont="1" applyFill="1" applyBorder="1" applyAlignment="1">
      <alignment horizontal="center" vertical="center"/>
      <protection/>
    </xf>
    <xf numFmtId="186" fontId="6" fillId="32" borderId="10" xfId="0" applyNumberFormat="1" applyFont="1" applyFill="1" applyBorder="1" applyAlignment="1" applyProtection="1">
      <alignment horizontal="center" vertical="center"/>
      <protection/>
    </xf>
    <xf numFmtId="186" fontId="10" fillId="32" borderId="10" xfId="0" applyNumberFormat="1" applyFont="1" applyFill="1" applyBorder="1" applyAlignment="1" applyProtection="1">
      <alignment horizontal="center" vertical="center"/>
      <protection/>
    </xf>
    <xf numFmtId="186" fontId="6" fillId="0" borderId="10" xfId="0" applyNumberFormat="1" applyFont="1" applyFill="1" applyBorder="1" applyAlignment="1" applyProtection="1">
      <alignment horizontal="center" vertical="center"/>
      <protection/>
    </xf>
    <xf numFmtId="0" fontId="6" fillId="0" borderId="0" xfId="0" applyFont="1" applyFill="1" applyAlignment="1">
      <alignment vertical="center" wrapText="1"/>
    </xf>
    <xf numFmtId="186" fontId="6" fillId="0" borderId="0" xfId="0" applyNumberFormat="1" applyFont="1" applyFill="1" applyAlignment="1">
      <alignment vertical="center" wrapText="1"/>
    </xf>
    <xf numFmtId="186" fontId="10" fillId="0" borderId="10" xfId="0" applyNumberFormat="1" applyFont="1" applyFill="1" applyBorder="1" applyAlignment="1" applyProtection="1">
      <alignment horizontal="center" vertical="center"/>
      <protection/>
    </xf>
    <xf numFmtId="186" fontId="7" fillId="0" borderId="0" xfId="0" applyNumberFormat="1" applyFont="1" applyFill="1" applyAlignment="1">
      <alignment vertical="center" wrapText="1"/>
    </xf>
    <xf numFmtId="176" fontId="11" fillId="0" borderId="10" xfId="0" applyNumberFormat="1" applyFont="1" applyFill="1" applyBorder="1" applyAlignment="1">
      <alignment horizontal="left" vertical="center" wrapText="1"/>
    </xf>
    <xf numFmtId="0" fontId="10" fillId="0" borderId="10" xfId="45" applyFont="1" applyBorder="1" applyAlignment="1">
      <alignment vertical="center" wrapText="1"/>
      <protection/>
    </xf>
    <xf numFmtId="0" fontId="3" fillId="0" borderId="12" xfId="40" applyNumberFormat="1" applyFont="1" applyFill="1" applyBorder="1" applyAlignment="1" applyProtection="1">
      <alignment horizontal="left" vertical="center"/>
      <protection/>
    </xf>
    <xf numFmtId="0" fontId="3" fillId="0" borderId="10" xfId="40" applyNumberFormat="1" applyFont="1" applyFill="1" applyBorder="1" applyAlignment="1" applyProtection="1">
      <alignment vertical="center"/>
      <protection/>
    </xf>
    <xf numFmtId="177" fontId="11" fillId="0" borderId="10" xfId="42" applyNumberFormat="1" applyFont="1" applyFill="1" applyBorder="1" applyAlignment="1">
      <alignment horizontal="center" vertical="center" wrapText="1"/>
      <protection/>
    </xf>
    <xf numFmtId="0" fontId="10" fillId="33" borderId="10" xfId="42" applyFont="1" applyFill="1" applyBorder="1" applyAlignment="1">
      <alignment horizontal="center" vertical="center" wrapText="1"/>
      <protection/>
    </xf>
    <xf numFmtId="186" fontId="10" fillId="33" borderId="10" xfId="0" applyNumberFormat="1"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0" fillId="33" borderId="10" xfId="0" applyFont="1" applyFill="1" applyBorder="1" applyAlignment="1">
      <alignment horizontal="center" vertical="center" wrapText="1"/>
    </xf>
    <xf numFmtId="176" fontId="11" fillId="0" borderId="13" xfId="41" applyNumberFormat="1" applyFont="1" applyFill="1" applyBorder="1" applyAlignment="1">
      <alignment horizontal="left" vertical="center" wrapText="1"/>
      <protection/>
    </xf>
    <xf numFmtId="0" fontId="6" fillId="0" borderId="10" xfId="0" applyFont="1" applyFill="1" applyBorder="1" applyAlignment="1">
      <alignment horizontal="center" vertical="center" wrapText="1"/>
    </xf>
    <xf numFmtId="176" fontId="6" fillId="0" borderId="10" xfId="0" applyNumberFormat="1" applyFont="1" applyFill="1" applyBorder="1" applyAlignment="1">
      <alignment horizontal="left" vertical="center" wrapText="1"/>
    </xf>
    <xf numFmtId="0" fontId="10" fillId="0" borderId="10" xfId="42" applyFont="1" applyFill="1" applyBorder="1" applyAlignment="1">
      <alignment horizontal="center" vertical="center"/>
      <protection/>
    </xf>
    <xf numFmtId="0" fontId="6" fillId="0" borderId="11" xfId="42" applyFont="1" applyFill="1" applyBorder="1" applyAlignment="1">
      <alignment horizontal="center" vertical="center"/>
      <protection/>
    </xf>
    <xf numFmtId="0" fontId="6" fillId="0" borderId="11" xfId="42" applyFont="1" applyFill="1" applyBorder="1" applyAlignment="1">
      <alignment horizontal="center" vertical="center"/>
      <protection/>
    </xf>
    <xf numFmtId="177" fontId="22" fillId="0" borderId="10" xfId="42" applyNumberFormat="1" applyFont="1" applyFill="1" applyBorder="1" applyAlignment="1">
      <alignment horizontal="center" vertical="center" wrapText="1"/>
      <protection/>
    </xf>
    <xf numFmtId="176" fontId="11" fillId="0" borderId="10" xfId="42" applyNumberFormat="1" applyFont="1" applyFill="1" applyBorder="1" applyAlignment="1">
      <alignment horizontal="center" vertical="center"/>
      <protection/>
    </xf>
    <xf numFmtId="176" fontId="10" fillId="0" borderId="10" xfId="42" applyNumberFormat="1" applyFont="1" applyFill="1" applyBorder="1" applyAlignment="1">
      <alignment horizontal="center" vertical="center"/>
      <protection/>
    </xf>
    <xf numFmtId="176" fontId="10" fillId="0" borderId="10" xfId="42" applyNumberFormat="1" applyFont="1" applyFill="1" applyBorder="1" applyAlignment="1">
      <alignment horizontal="center" vertical="center"/>
      <protection/>
    </xf>
    <xf numFmtId="186" fontId="6" fillId="0" borderId="10" xfId="44" applyNumberFormat="1" applyFont="1" applyFill="1" applyBorder="1" applyAlignment="1">
      <alignment horizontal="center" vertical="center" wrapText="1"/>
      <protection/>
    </xf>
    <xf numFmtId="177" fontId="10" fillId="0" borderId="13" xfId="44" applyNumberFormat="1" applyFont="1" applyFill="1" applyBorder="1" applyAlignment="1">
      <alignment horizontal="center" vertical="center" wrapText="1"/>
      <protection/>
    </xf>
    <xf numFmtId="177" fontId="10" fillId="0" borderId="13" xfId="0" applyNumberFormat="1" applyFont="1" applyFill="1" applyBorder="1" applyAlignment="1">
      <alignment horizontal="center" vertical="center" wrapText="1"/>
    </xf>
    <xf numFmtId="186" fontId="6" fillId="0" borderId="10" xfId="44" applyNumberFormat="1" applyFont="1" applyFill="1" applyBorder="1" applyAlignment="1">
      <alignment horizontal="center" vertical="center" wrapText="1"/>
      <protection/>
    </xf>
    <xf numFmtId="186" fontId="3" fillId="32" borderId="10" xfId="0" applyNumberFormat="1" applyFont="1" applyFill="1" applyBorder="1" applyAlignment="1" applyProtection="1">
      <alignment horizontal="center" vertical="center"/>
      <protection/>
    </xf>
    <xf numFmtId="186" fontId="3" fillId="32" borderId="10" xfId="0" applyNumberFormat="1" applyFont="1" applyFill="1" applyBorder="1" applyAlignment="1" applyProtection="1">
      <alignment horizontal="center" vertical="center"/>
      <protection/>
    </xf>
    <xf numFmtId="186" fontId="9" fillId="32" borderId="10" xfId="0" applyNumberFormat="1" applyFont="1" applyFill="1" applyBorder="1" applyAlignment="1" applyProtection="1">
      <alignment horizontal="center" vertical="center"/>
      <protection/>
    </xf>
    <xf numFmtId="186" fontId="3" fillId="32" borderId="10" xfId="0" applyNumberFormat="1" applyFont="1" applyFill="1" applyBorder="1" applyAlignment="1" applyProtection="1">
      <alignment horizontal="center" vertical="center"/>
      <protection/>
    </xf>
    <xf numFmtId="177" fontId="10" fillId="0" borderId="13" xfId="44" applyNumberFormat="1" applyFont="1" applyFill="1" applyBorder="1" applyAlignment="1">
      <alignment horizontal="center" vertical="center" wrapText="1"/>
      <protection/>
    </xf>
    <xf numFmtId="177" fontId="10" fillId="0" borderId="13" xfId="0" applyNumberFormat="1" applyFont="1" applyFill="1" applyBorder="1" applyAlignment="1">
      <alignment horizontal="center" vertical="center" wrapText="1"/>
    </xf>
    <xf numFmtId="186" fontId="10" fillId="0" borderId="10" xfId="44" applyNumberFormat="1" applyFont="1" applyFill="1" applyBorder="1" applyAlignment="1">
      <alignment horizontal="center" vertical="center" wrapText="1"/>
      <protection/>
    </xf>
    <xf numFmtId="186" fontId="9" fillId="32" borderId="10" xfId="0" applyNumberFormat="1" applyFont="1" applyFill="1" applyBorder="1" applyAlignment="1" applyProtection="1">
      <alignment horizontal="center" vertical="center"/>
      <protection/>
    </xf>
    <xf numFmtId="186" fontId="10" fillId="0" borderId="10" xfId="44" applyNumberFormat="1" applyFont="1" applyFill="1" applyBorder="1" applyAlignment="1">
      <alignment horizontal="center" vertical="center" wrapText="1"/>
      <protection/>
    </xf>
    <xf numFmtId="186" fontId="6" fillId="0" borderId="10" xfId="44" applyNumberFormat="1" applyFont="1" applyFill="1" applyBorder="1" applyAlignment="1">
      <alignment horizontal="center" vertical="center" wrapText="1"/>
      <protection/>
    </xf>
    <xf numFmtId="186" fontId="15" fillId="0" borderId="0" xfId="0" applyNumberFormat="1" applyFont="1" applyFill="1" applyAlignment="1">
      <alignment vertical="center" wrapText="1"/>
    </xf>
    <xf numFmtId="0" fontId="3" fillId="32" borderId="10" xfId="0" applyNumberFormat="1" applyFont="1" applyFill="1" applyBorder="1" applyAlignment="1" applyProtection="1">
      <alignment horizontal="left" vertical="center"/>
      <protection/>
    </xf>
    <xf numFmtId="0" fontId="10" fillId="0" borderId="0" xfId="43" applyFont="1" applyFill="1" applyBorder="1" applyAlignment="1">
      <alignment horizontal="left" vertical="center" wrapText="1"/>
      <protection/>
    </xf>
    <xf numFmtId="0" fontId="10" fillId="0" borderId="0" xfId="43" applyFont="1" applyFill="1" applyBorder="1" applyAlignment="1">
      <alignment horizontal="left" vertical="center"/>
      <protection/>
    </xf>
    <xf numFmtId="0" fontId="8" fillId="0" borderId="0" xfId="42" applyFont="1" applyFill="1" applyAlignment="1">
      <alignment horizontal="center" vertical="center"/>
      <protection/>
    </xf>
    <xf numFmtId="0" fontId="10" fillId="0" borderId="14" xfId="43" applyFont="1" applyFill="1" applyBorder="1" applyAlignment="1">
      <alignment horizontal="left" vertical="top" wrapText="1"/>
      <protection/>
    </xf>
    <xf numFmtId="0" fontId="10" fillId="0" borderId="14" xfId="43" applyFont="1" applyFill="1" applyBorder="1" applyAlignment="1">
      <alignment horizontal="left" vertical="top"/>
      <protection/>
    </xf>
    <xf numFmtId="0" fontId="10" fillId="0" borderId="0" xfId="43" applyFont="1" applyFill="1" applyBorder="1" applyAlignment="1">
      <alignment horizontal="left" vertical="center" wrapText="1"/>
      <protection/>
    </xf>
    <xf numFmtId="0" fontId="13" fillId="0" borderId="15" xfId="0" applyFont="1" applyFill="1" applyBorder="1" applyAlignment="1">
      <alignment horizontal="center" vertical="center" wrapText="1"/>
    </xf>
    <xf numFmtId="0" fontId="10" fillId="0" borderId="14" xfId="43" applyFont="1" applyFill="1" applyBorder="1" applyAlignment="1">
      <alignment horizontal="left" vertical="top" wrapText="1"/>
      <protection/>
    </xf>
    <xf numFmtId="0" fontId="10" fillId="32" borderId="0" xfId="43" applyFont="1" applyFill="1" applyBorder="1" applyAlignment="1">
      <alignment horizontal="left" vertical="top" wrapText="1"/>
      <protection/>
    </xf>
    <xf numFmtId="0" fontId="10" fillId="0" borderId="14" xfId="43" applyFont="1" applyFill="1" applyBorder="1" applyAlignment="1">
      <alignment horizontal="left" vertical="top" wrapText="1"/>
      <protection/>
    </xf>
    <xf numFmtId="0" fontId="10" fillId="0" borderId="14" xfId="43" applyFont="1" applyFill="1" applyBorder="1" applyAlignment="1">
      <alignment horizontal="left" vertical="top"/>
      <protection/>
    </xf>
    <xf numFmtId="0" fontId="10" fillId="0" borderId="0" xfId="43" applyFont="1" applyFill="1" applyBorder="1" applyAlignment="1">
      <alignment horizontal="left" vertical="top"/>
      <protection/>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5" xfId="40"/>
    <cellStyle name="常规_12.08 2012年全省及省级基金收入执行及2013年计划(含说明)" xfId="41"/>
    <cellStyle name="常规_2000年预计及2001年计划" xfId="42"/>
    <cellStyle name="常规_2011年公共预算收入执行及2012年公共预算收入预算1.5晚清格式" xfId="43"/>
    <cellStyle name="常规_收入预算12.20" xfId="44"/>
    <cellStyle name="常规_支出预算12.9"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注释" xfId="66"/>
  </cellStyles>
  <dxfs count="7">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rgb="FFFFFFFF"/>
      </font>
      <border/>
    </dxf>
  </dxfs>
  <tableStyles count="0" defaultTableStyle="TableStyleMedium2"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25"/>
  <sheetViews>
    <sheetView tabSelected="1" zoomScalePageLayoutView="0" workbookViewId="0" topLeftCell="A1">
      <selection activeCell="O8" sqref="O8"/>
    </sheetView>
  </sheetViews>
  <sheetFormatPr defaultColWidth="8.00390625" defaultRowHeight="15"/>
  <cols>
    <col min="1" max="1" width="31.421875" style="1" customWidth="1"/>
    <col min="2" max="2" width="15.8515625" style="28" customWidth="1"/>
    <col min="3" max="3" width="13.28125" style="29" customWidth="1"/>
    <col min="4" max="4" width="12.7109375" style="14" customWidth="1"/>
    <col min="5" max="5" width="15.57421875" style="15" customWidth="1"/>
    <col min="6" max="6" width="7.57421875" style="1" hidden="1" customWidth="1"/>
    <col min="7" max="7" width="7.8515625" style="1" customWidth="1"/>
    <col min="8" max="8" width="7.7109375" style="1" customWidth="1"/>
    <col min="9" max="239" width="7.8515625" style="1" customWidth="1"/>
    <col min="240" max="16384" width="8.00390625" style="1" customWidth="1"/>
  </cols>
  <sheetData>
    <row r="1" spans="1:5" ht="42.75" customHeight="1">
      <c r="A1" s="122" t="s">
        <v>32</v>
      </c>
      <c r="B1" s="122"/>
      <c r="C1" s="122"/>
      <c r="D1" s="122"/>
      <c r="E1" s="122"/>
    </row>
    <row r="2" spans="1:5" ht="20.25" customHeight="1">
      <c r="A2" s="2"/>
      <c r="B2" s="24"/>
      <c r="C2" s="25"/>
      <c r="D2" s="3"/>
      <c r="E2" s="4" t="s">
        <v>0</v>
      </c>
    </row>
    <row r="3" spans="1:6" s="7" customFormat="1" ht="41.25" customHeight="1">
      <c r="A3" s="5" t="s">
        <v>1</v>
      </c>
      <c r="B3" s="45" t="s">
        <v>34</v>
      </c>
      <c r="C3" s="45" t="s">
        <v>35</v>
      </c>
      <c r="D3" s="6" t="s">
        <v>11</v>
      </c>
      <c r="E3" s="6" t="s">
        <v>15</v>
      </c>
      <c r="F3" s="46" t="s">
        <v>25</v>
      </c>
    </row>
    <row r="4" spans="1:6" s="7" customFormat="1" ht="27.75" customHeight="1">
      <c r="A4" s="8" t="s">
        <v>12</v>
      </c>
      <c r="B4" s="26">
        <f>SUM(B5:B11)</f>
        <v>22060</v>
      </c>
      <c r="C4" s="26">
        <f>SUM(C5:C11)</f>
        <v>22380</v>
      </c>
      <c r="D4" s="101">
        <f>C4/B4*100</f>
        <v>101.45058930190389</v>
      </c>
      <c r="E4" s="9">
        <f>C4/F4*100-100</f>
        <v>-63.83848502964985</v>
      </c>
      <c r="F4" s="49">
        <f>SUM(F5:F11)</f>
        <v>61889</v>
      </c>
    </row>
    <row r="5" spans="1:6" ht="27.75" customHeight="1">
      <c r="A5" s="31" t="s">
        <v>28</v>
      </c>
      <c r="B5" s="27">
        <v>21000</v>
      </c>
      <c r="C5" s="97">
        <v>21116</v>
      </c>
      <c r="D5" s="102">
        <f aca="true" t="shared" si="0" ref="D5:D18">C5/B5*100</f>
        <v>100.55238095238094</v>
      </c>
      <c r="E5" s="11">
        <f aca="true" t="shared" si="1" ref="E5:E11">C5/F5*100-100</f>
        <v>-54.02469028282784</v>
      </c>
      <c r="F5" s="50">
        <v>45929</v>
      </c>
    </row>
    <row r="6" spans="1:6" ht="27.75" customHeight="1">
      <c r="A6" s="10" t="s">
        <v>29</v>
      </c>
      <c r="B6" s="27">
        <v>450</v>
      </c>
      <c r="C6" s="97">
        <v>205</v>
      </c>
      <c r="D6" s="102">
        <f t="shared" si="0"/>
        <v>45.55555555555556</v>
      </c>
      <c r="E6" s="11">
        <f t="shared" si="1"/>
        <v>-66.11570247933884</v>
      </c>
      <c r="F6" s="50">
        <v>605</v>
      </c>
    </row>
    <row r="7" spans="1:6" ht="27.75" customHeight="1">
      <c r="A7" s="10" t="s">
        <v>30</v>
      </c>
      <c r="B7" s="27">
        <v>50</v>
      </c>
      <c r="C7" s="97">
        <v>60</v>
      </c>
      <c r="D7" s="102">
        <f t="shared" si="0"/>
        <v>120</v>
      </c>
      <c r="E7" s="11">
        <f t="shared" si="1"/>
        <v>-49.152542372881356</v>
      </c>
      <c r="F7" s="50">
        <v>118</v>
      </c>
    </row>
    <row r="8" spans="1:6" ht="27.75" customHeight="1">
      <c r="A8" s="10" t="s">
        <v>20</v>
      </c>
      <c r="B8" s="27">
        <v>220</v>
      </c>
      <c r="C8" s="97">
        <v>243</v>
      </c>
      <c r="D8" s="102">
        <f t="shared" si="0"/>
        <v>110.45454545454545</v>
      </c>
      <c r="E8" s="11">
        <f t="shared" si="1"/>
        <v>10.454545454545453</v>
      </c>
      <c r="F8" s="50">
        <v>220</v>
      </c>
    </row>
    <row r="9" spans="1:6" ht="27.75" customHeight="1">
      <c r="A9" s="10" t="s">
        <v>21</v>
      </c>
      <c r="B9" s="27">
        <v>140</v>
      </c>
      <c r="C9" s="97">
        <v>115</v>
      </c>
      <c r="D9" s="102">
        <f t="shared" si="0"/>
        <v>82.14285714285714</v>
      </c>
      <c r="E9" s="11">
        <f t="shared" si="1"/>
        <v>-15.441176470588232</v>
      </c>
      <c r="F9" s="50">
        <v>136</v>
      </c>
    </row>
    <row r="10" spans="1:6" ht="27.75" customHeight="1">
      <c r="A10" s="10" t="s">
        <v>31</v>
      </c>
      <c r="B10" s="27"/>
      <c r="C10" s="97">
        <v>378</v>
      </c>
      <c r="D10" s="102"/>
      <c r="E10" s="11"/>
      <c r="F10" s="50">
        <v>1</v>
      </c>
    </row>
    <row r="11" spans="1:6" ht="27.75" customHeight="1">
      <c r="A11" s="10" t="s">
        <v>23</v>
      </c>
      <c r="B11" s="27">
        <v>200</v>
      </c>
      <c r="C11" s="97">
        <v>263</v>
      </c>
      <c r="D11" s="102">
        <f t="shared" si="0"/>
        <v>131.5</v>
      </c>
      <c r="E11" s="11">
        <f t="shared" si="1"/>
        <v>-98.23252688172043</v>
      </c>
      <c r="F11" s="50">
        <v>14880</v>
      </c>
    </row>
    <row r="12" spans="1:6" s="12" customFormat="1" ht="27.75" customHeight="1">
      <c r="A12" s="34" t="s">
        <v>2</v>
      </c>
      <c r="B12" s="38">
        <f>B13+B16+B17+B18</f>
        <v>24550</v>
      </c>
      <c r="C12" s="38">
        <f>C13+C16+C17+C18</f>
        <v>24380</v>
      </c>
      <c r="D12" s="101">
        <f t="shared" si="0"/>
        <v>99.30753564154786</v>
      </c>
      <c r="E12" s="32"/>
      <c r="F12" s="51"/>
    </row>
    <row r="13" spans="1:6" ht="27.75" customHeight="1">
      <c r="A13" s="35" t="s">
        <v>3</v>
      </c>
      <c r="B13" s="36">
        <f>B14+B15</f>
        <v>15343</v>
      </c>
      <c r="C13" s="98">
        <f>C14+C15</f>
        <v>15173</v>
      </c>
      <c r="D13" s="102">
        <f t="shared" si="0"/>
        <v>98.89200286775728</v>
      </c>
      <c r="E13" s="33"/>
      <c r="F13" s="50"/>
    </row>
    <row r="14" spans="1:6" ht="27.75" customHeight="1">
      <c r="A14" s="96" t="s">
        <v>123</v>
      </c>
      <c r="B14" s="36">
        <v>14843</v>
      </c>
      <c r="C14" s="98">
        <v>14748</v>
      </c>
      <c r="D14" s="102"/>
      <c r="E14" s="33"/>
      <c r="F14" s="50"/>
    </row>
    <row r="15" spans="1:6" ht="27.75" customHeight="1">
      <c r="A15" s="96" t="s">
        <v>124</v>
      </c>
      <c r="B15" s="36">
        <v>500</v>
      </c>
      <c r="C15" s="98">
        <v>425</v>
      </c>
      <c r="D15" s="102"/>
      <c r="E15" s="33"/>
      <c r="F15" s="50"/>
    </row>
    <row r="16" spans="1:6" ht="27.75" customHeight="1">
      <c r="A16" s="35" t="s">
        <v>4</v>
      </c>
      <c r="B16" s="36"/>
      <c r="C16" s="99"/>
      <c r="D16" s="103"/>
      <c r="E16" s="100"/>
      <c r="F16" s="50"/>
    </row>
    <row r="17" spans="1:6" ht="27.75" customHeight="1">
      <c r="A17" s="35" t="s">
        <v>13</v>
      </c>
      <c r="B17" s="36">
        <v>8000</v>
      </c>
      <c r="C17" s="98">
        <v>8000</v>
      </c>
      <c r="D17" s="102">
        <f t="shared" si="0"/>
        <v>100</v>
      </c>
      <c r="E17" s="33"/>
      <c r="F17" s="50"/>
    </row>
    <row r="18" spans="1:6" ht="27.75" customHeight="1">
      <c r="A18" s="35" t="s">
        <v>5</v>
      </c>
      <c r="B18" s="36">
        <v>1207</v>
      </c>
      <c r="C18" s="99">
        <v>1207</v>
      </c>
      <c r="D18" s="103">
        <f t="shared" si="0"/>
        <v>100</v>
      </c>
      <c r="E18" s="100"/>
      <c r="F18" s="50"/>
    </row>
    <row r="19" spans="1:6" s="12" customFormat="1" ht="27.75" customHeight="1">
      <c r="A19" s="40" t="s">
        <v>6</v>
      </c>
      <c r="B19" s="38">
        <f>B4+B12</f>
        <v>46610</v>
      </c>
      <c r="C19" s="38">
        <f>C12+C4</f>
        <v>46760</v>
      </c>
      <c r="D19" s="39">
        <f>C19/B19*100</f>
        <v>100.32181935207036</v>
      </c>
      <c r="E19" s="32"/>
      <c r="F19" s="51"/>
    </row>
    <row r="20" spans="1:5" ht="13.5" customHeight="1">
      <c r="A20" s="123" t="s">
        <v>27</v>
      </c>
      <c r="B20" s="124"/>
      <c r="C20" s="124"/>
      <c r="D20" s="124"/>
      <c r="E20" s="124"/>
    </row>
    <row r="21" spans="1:5" ht="13.5" customHeight="1">
      <c r="A21" s="120" t="s">
        <v>40</v>
      </c>
      <c r="B21" s="121"/>
      <c r="C21" s="121"/>
      <c r="D21" s="121"/>
      <c r="E21" s="121"/>
    </row>
    <row r="22" spans="1:5" ht="13.5" customHeight="1">
      <c r="A22" s="125" t="s">
        <v>121</v>
      </c>
      <c r="B22" s="121"/>
      <c r="C22" s="121"/>
      <c r="D22" s="121"/>
      <c r="E22" s="121"/>
    </row>
    <row r="23" spans="1:5" ht="13.5" customHeight="1">
      <c r="A23" s="120" t="s">
        <v>92</v>
      </c>
      <c r="B23" s="120"/>
      <c r="C23" s="120"/>
      <c r="D23" s="44"/>
      <c r="E23" s="44"/>
    </row>
    <row r="24" spans="1:5" ht="13.5" customHeight="1">
      <c r="A24" s="120" t="s">
        <v>116</v>
      </c>
      <c r="B24" s="120"/>
      <c r="C24" s="120"/>
      <c r="D24" s="120"/>
      <c r="E24" s="120"/>
    </row>
    <row r="25" spans="1:5" ht="13.5" customHeight="1">
      <c r="A25" s="120"/>
      <c r="B25" s="121"/>
      <c r="C25" s="121"/>
      <c r="D25" s="121"/>
      <c r="E25" s="121"/>
    </row>
  </sheetData>
  <sheetProtection/>
  <mergeCells count="7">
    <mergeCell ref="A25:E25"/>
    <mergeCell ref="A24:E24"/>
    <mergeCell ref="A1:E1"/>
    <mergeCell ref="A20:E20"/>
    <mergeCell ref="A21:E21"/>
    <mergeCell ref="A22:E22"/>
    <mergeCell ref="A23:C23"/>
  </mergeCells>
  <conditionalFormatting sqref="C2:D2 A3 B4:D19">
    <cfRule type="cellIs" priority="5" dxfId="6" operator="equal" stopIfTrue="1">
      <formula>0</formula>
    </cfRule>
  </conditionalFormatting>
  <printOptions horizontalCentered="1"/>
  <pageMargins left="0.5905511811023623" right="0.5905511811023623" top="0.7874015748031497" bottom="0.629921259842519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58"/>
  <sheetViews>
    <sheetView zoomScalePageLayoutView="0" workbookViewId="0" topLeftCell="A25">
      <selection activeCell="C46" sqref="C46"/>
    </sheetView>
  </sheetViews>
  <sheetFormatPr defaultColWidth="9.140625" defaultRowHeight="15"/>
  <cols>
    <col min="1" max="1" width="49.421875" style="16" customWidth="1"/>
    <col min="2" max="2" width="14.00390625" style="16" customWidth="1"/>
    <col min="3" max="3" width="11.421875" style="16" customWidth="1"/>
    <col min="4" max="4" width="10.28125" style="16" customWidth="1"/>
    <col min="5" max="5" width="12.140625" style="16" customWidth="1"/>
    <col min="6" max="6" width="0.13671875" style="16" hidden="1" customWidth="1"/>
    <col min="7" max="7" width="10.8515625" style="16" bestFit="1" customWidth="1"/>
    <col min="8" max="8" width="9.00390625" style="16" customWidth="1"/>
    <col min="9" max="9" width="13.8515625" style="16" bestFit="1" customWidth="1"/>
    <col min="10" max="16384" width="9.00390625" style="16" customWidth="1"/>
  </cols>
  <sheetData>
    <row r="1" spans="1:5" ht="32.25" customHeight="1">
      <c r="A1" s="122" t="s">
        <v>70</v>
      </c>
      <c r="B1" s="122"/>
      <c r="C1" s="122"/>
      <c r="D1" s="122"/>
      <c r="E1" s="122"/>
    </row>
    <row r="2" spans="1:6" ht="21" customHeight="1">
      <c r="A2" s="54"/>
      <c r="B2" s="55"/>
      <c r="C2" s="54"/>
      <c r="D2" s="54"/>
      <c r="E2" s="56" t="s">
        <v>41</v>
      </c>
      <c r="F2" s="54"/>
    </row>
    <row r="3" spans="1:6" s="18" customFormat="1" ht="48.75" customHeight="1">
      <c r="A3" s="57" t="s">
        <v>7</v>
      </c>
      <c r="B3" s="58" t="s">
        <v>71</v>
      </c>
      <c r="C3" s="45" t="s">
        <v>72</v>
      </c>
      <c r="D3" s="6" t="s">
        <v>42</v>
      </c>
      <c r="E3" s="59" t="s">
        <v>43</v>
      </c>
      <c r="F3" s="90" t="s">
        <v>87</v>
      </c>
    </row>
    <row r="4" spans="1:9" s="18" customFormat="1" ht="22.5" customHeight="1">
      <c r="A4" s="94" t="s">
        <v>44</v>
      </c>
      <c r="B4" s="61">
        <f>B5+B8+B21+B24+B34+B37+B38</f>
        <v>46210</v>
      </c>
      <c r="C4" s="61">
        <f>C5+C8+C21+C24+C34+C37+C38</f>
        <v>45417</v>
      </c>
      <c r="D4" s="62">
        <f aca="true" t="shared" si="0" ref="D4:D43">C4/B4*100</f>
        <v>98.28392122917118</v>
      </c>
      <c r="E4" s="63">
        <f>C4/F4*100-100</f>
        <v>-30.778375577266004</v>
      </c>
      <c r="F4" s="91">
        <v>65611</v>
      </c>
      <c r="I4" s="118"/>
    </row>
    <row r="5" spans="1:6" s="18" customFormat="1" ht="22.5" customHeight="1">
      <c r="A5" s="30" t="s">
        <v>45</v>
      </c>
      <c r="B5" s="42">
        <f>B6</f>
        <v>8</v>
      </c>
      <c r="C5" s="42">
        <f>C6</f>
        <v>3</v>
      </c>
      <c r="D5" s="64">
        <f t="shared" si="0"/>
        <v>37.5</v>
      </c>
      <c r="E5" s="65">
        <f aca="true" t="shared" si="1" ref="E5:E32">C5/F5*100-100</f>
        <v>-81.25</v>
      </c>
      <c r="F5" s="92">
        <v>16</v>
      </c>
    </row>
    <row r="6" spans="1:6" s="18" customFormat="1" ht="22.5" customHeight="1">
      <c r="A6" s="30" t="s">
        <v>46</v>
      </c>
      <c r="B6" s="104">
        <f>B7</f>
        <v>8</v>
      </c>
      <c r="C6" s="104">
        <f>C7</f>
        <v>3</v>
      </c>
      <c r="D6" s="105">
        <f t="shared" si="0"/>
        <v>37.5</v>
      </c>
      <c r="E6" s="106">
        <f t="shared" si="1"/>
        <v>-76.92307692307692</v>
      </c>
      <c r="F6" s="92">
        <f>F7</f>
        <v>13</v>
      </c>
    </row>
    <row r="7" spans="1:6" s="18" customFormat="1" ht="22.5" customHeight="1">
      <c r="A7" s="30" t="s">
        <v>48</v>
      </c>
      <c r="B7" s="107">
        <v>8</v>
      </c>
      <c r="C7" s="108">
        <v>3</v>
      </c>
      <c r="D7" s="64">
        <f t="shared" si="0"/>
        <v>37.5</v>
      </c>
      <c r="E7" s="65">
        <f t="shared" si="1"/>
        <v>-76.92307692307692</v>
      </c>
      <c r="F7" s="92">
        <v>13</v>
      </c>
    </row>
    <row r="8" spans="1:6" ht="22.5" customHeight="1">
      <c r="A8" s="30" t="s">
        <v>93</v>
      </c>
      <c r="B8" s="110">
        <f>B9+B14+B16+B17+B19</f>
        <v>20840</v>
      </c>
      <c r="C8" s="111">
        <f>C9+C14+C16+C17+C19</f>
        <v>20506</v>
      </c>
      <c r="D8" s="112">
        <f t="shared" si="0"/>
        <v>98.39731285988483</v>
      </c>
      <c r="E8" s="113">
        <f t="shared" si="1"/>
        <v>-55.98437365845282</v>
      </c>
      <c r="F8" s="92">
        <f>F9+F14+F16+F17+F19</f>
        <v>46588</v>
      </c>
    </row>
    <row r="9" spans="1:6" ht="22.5" customHeight="1">
      <c r="A9" s="119" t="s">
        <v>119</v>
      </c>
      <c r="B9" s="115">
        <f>SUM(B10:B13)</f>
        <v>20100</v>
      </c>
      <c r="C9" s="115">
        <f>SUM(C10:C13)</f>
        <v>19762</v>
      </c>
      <c r="D9" s="64">
        <f t="shared" si="0"/>
        <v>98.31840796019901</v>
      </c>
      <c r="E9" s="65">
        <f t="shared" si="1"/>
        <v>-56.57848479521884</v>
      </c>
      <c r="F9" s="92">
        <v>45512</v>
      </c>
    </row>
    <row r="10" spans="1:6" ht="22.5" customHeight="1">
      <c r="A10" s="52" t="s">
        <v>49</v>
      </c>
      <c r="B10" s="48">
        <v>16700</v>
      </c>
      <c r="C10" s="109">
        <v>16432</v>
      </c>
      <c r="D10" s="105">
        <f t="shared" si="0"/>
        <v>98.39520958083833</v>
      </c>
      <c r="E10" s="106">
        <f t="shared" si="1"/>
        <v>-59.09690588206009</v>
      </c>
      <c r="F10" s="92">
        <v>40173</v>
      </c>
    </row>
    <row r="11" spans="1:6" ht="22.5" customHeight="1">
      <c r="A11" s="52" t="s">
        <v>50</v>
      </c>
      <c r="B11" s="116">
        <v>590</v>
      </c>
      <c r="C11" s="111">
        <v>580</v>
      </c>
      <c r="D11" s="112">
        <f t="shared" si="0"/>
        <v>98.30508474576271</v>
      </c>
      <c r="E11" s="113">
        <f t="shared" si="1"/>
        <v>-13.69047619047619</v>
      </c>
      <c r="F11" s="92">
        <v>672</v>
      </c>
    </row>
    <row r="12" spans="1:6" ht="22.5" customHeight="1">
      <c r="A12" s="52" t="s">
        <v>51</v>
      </c>
      <c r="B12" s="114">
        <v>110</v>
      </c>
      <c r="C12" s="108">
        <v>112</v>
      </c>
      <c r="D12" s="64">
        <f t="shared" si="0"/>
        <v>101.81818181818181</v>
      </c>
      <c r="E12" s="65">
        <f t="shared" si="1"/>
        <v>-27.272727272727266</v>
      </c>
      <c r="F12" s="92">
        <v>154</v>
      </c>
    </row>
    <row r="13" spans="1:6" ht="22.5" customHeight="1">
      <c r="A13" s="52" t="s">
        <v>52</v>
      </c>
      <c r="B13" s="48">
        <v>2700</v>
      </c>
      <c r="C13" s="109">
        <v>2638</v>
      </c>
      <c r="D13" s="105">
        <f t="shared" si="0"/>
        <v>97.70370370370371</v>
      </c>
      <c r="E13" s="106">
        <f t="shared" si="1"/>
        <v>-34.622057001239156</v>
      </c>
      <c r="F13" s="92">
        <v>4035</v>
      </c>
    </row>
    <row r="14" spans="1:6" ht="22.5" customHeight="1">
      <c r="A14" s="119" t="s">
        <v>120</v>
      </c>
      <c r="B14" s="115">
        <f>B15</f>
        <v>450</v>
      </c>
      <c r="C14" s="108">
        <f>SUM(C15:C15)</f>
        <v>205</v>
      </c>
      <c r="D14" s="64">
        <f t="shared" si="0"/>
        <v>45.55555555555556</v>
      </c>
      <c r="E14" s="65">
        <f t="shared" si="1"/>
        <v>-66.17161716171617</v>
      </c>
      <c r="F14" s="92">
        <f>F15</f>
        <v>606</v>
      </c>
    </row>
    <row r="15" spans="1:6" ht="22.5" customHeight="1">
      <c r="A15" s="30" t="s">
        <v>49</v>
      </c>
      <c r="B15" s="48">
        <v>450</v>
      </c>
      <c r="C15" s="109">
        <v>205</v>
      </c>
      <c r="D15" s="105">
        <f t="shared" si="0"/>
        <v>45.55555555555556</v>
      </c>
      <c r="E15" s="106">
        <f t="shared" si="1"/>
        <v>-66.17161716171617</v>
      </c>
      <c r="F15" s="92">
        <v>606</v>
      </c>
    </row>
    <row r="16" spans="1:6" s="18" customFormat="1" ht="22.5" customHeight="1">
      <c r="A16" s="30" t="s">
        <v>53</v>
      </c>
      <c r="B16" s="116">
        <v>50</v>
      </c>
      <c r="C16" s="111">
        <v>42</v>
      </c>
      <c r="D16" s="112">
        <f t="shared" si="0"/>
        <v>84</v>
      </c>
      <c r="E16" s="113">
        <f t="shared" si="1"/>
        <v>-71.81208053691276</v>
      </c>
      <c r="F16" s="92">
        <v>149</v>
      </c>
    </row>
    <row r="17" spans="1:6" ht="22.5" customHeight="1">
      <c r="A17" s="30" t="s">
        <v>54</v>
      </c>
      <c r="B17" s="115"/>
      <c r="C17" s="108">
        <f>C18</f>
        <v>280</v>
      </c>
      <c r="D17" s="64"/>
      <c r="E17" s="65">
        <f t="shared" si="1"/>
        <v>131.40495867768593</v>
      </c>
      <c r="F17" s="92">
        <f>F18</f>
        <v>121</v>
      </c>
    </row>
    <row r="18" spans="1:6" ht="22.5" customHeight="1">
      <c r="A18" s="30" t="s">
        <v>55</v>
      </c>
      <c r="B18" s="48"/>
      <c r="C18" s="109">
        <v>280</v>
      </c>
      <c r="D18" s="105"/>
      <c r="E18" s="106">
        <f t="shared" si="1"/>
        <v>131.40495867768593</v>
      </c>
      <c r="F18" s="92">
        <v>121</v>
      </c>
    </row>
    <row r="19" spans="1:6" ht="22.5" customHeight="1">
      <c r="A19" s="30" t="s">
        <v>56</v>
      </c>
      <c r="B19" s="110">
        <f>B20</f>
        <v>240</v>
      </c>
      <c r="C19" s="111">
        <f>SUM(C20:C20)</f>
        <v>217</v>
      </c>
      <c r="D19" s="112">
        <f t="shared" si="0"/>
        <v>90.41666666666667</v>
      </c>
      <c r="E19" s="113">
        <f t="shared" si="1"/>
        <v>8.5</v>
      </c>
      <c r="F19" s="92">
        <f>F20</f>
        <v>200</v>
      </c>
    </row>
    <row r="20" spans="1:6" ht="22.5" customHeight="1">
      <c r="A20" s="30" t="s">
        <v>57</v>
      </c>
      <c r="B20" s="114">
        <v>240</v>
      </c>
      <c r="C20" s="108">
        <v>217</v>
      </c>
      <c r="D20" s="64">
        <f t="shared" si="0"/>
        <v>90.41666666666667</v>
      </c>
      <c r="E20" s="65">
        <f t="shared" si="1"/>
        <v>8.5</v>
      </c>
      <c r="F20" s="92">
        <v>200</v>
      </c>
    </row>
    <row r="21" spans="1:6" ht="22.5" customHeight="1">
      <c r="A21" s="30" t="s">
        <v>101</v>
      </c>
      <c r="B21" s="48">
        <f>B22</f>
        <v>3491</v>
      </c>
      <c r="C21" s="109">
        <f>C22</f>
        <v>3491</v>
      </c>
      <c r="D21" s="105">
        <f t="shared" si="0"/>
        <v>100</v>
      </c>
      <c r="E21" s="106">
        <f t="shared" si="1"/>
        <v>26.761074800290487</v>
      </c>
      <c r="F21" s="92">
        <f>F22</f>
        <v>2754</v>
      </c>
    </row>
    <row r="22" spans="1:6" ht="22.5" customHeight="1">
      <c r="A22" s="30" t="s">
        <v>58</v>
      </c>
      <c r="B22" s="116">
        <f>B23</f>
        <v>3491</v>
      </c>
      <c r="C22" s="111">
        <f>C23</f>
        <v>3491</v>
      </c>
      <c r="D22" s="112">
        <f t="shared" si="0"/>
        <v>100</v>
      </c>
      <c r="E22" s="113">
        <f t="shared" si="1"/>
        <v>26.761074800290487</v>
      </c>
      <c r="F22" s="92">
        <f>F23</f>
        <v>2754</v>
      </c>
    </row>
    <row r="23" spans="1:6" ht="22.5" customHeight="1">
      <c r="A23" s="30" t="s">
        <v>59</v>
      </c>
      <c r="B23" s="114">
        <v>3491</v>
      </c>
      <c r="C23" s="108">
        <v>3491</v>
      </c>
      <c r="D23" s="64">
        <f t="shared" si="0"/>
        <v>100</v>
      </c>
      <c r="E23" s="65">
        <f t="shared" si="1"/>
        <v>26.761074800290487</v>
      </c>
      <c r="F23" s="92">
        <v>2754</v>
      </c>
    </row>
    <row r="24" spans="1:6" ht="22.5" customHeight="1">
      <c r="A24" s="30" t="s">
        <v>102</v>
      </c>
      <c r="B24" s="110">
        <f>SUM(B25,B28,)</f>
        <v>10103</v>
      </c>
      <c r="C24" s="111">
        <f>SUM(C25,C28,)</f>
        <v>9640</v>
      </c>
      <c r="D24" s="112">
        <f t="shared" si="0"/>
        <v>95.41720281104622</v>
      </c>
      <c r="E24" s="113">
        <f t="shared" si="1"/>
        <v>-37.06750228489359</v>
      </c>
      <c r="F24" s="92">
        <f>F25+F28</f>
        <v>15318</v>
      </c>
    </row>
    <row r="25" spans="1:6" ht="22.5" customHeight="1">
      <c r="A25" s="30" t="s">
        <v>24</v>
      </c>
      <c r="B25" s="115">
        <f>B26+B27</f>
        <v>8860</v>
      </c>
      <c r="C25" s="108">
        <f>C26+C27</f>
        <v>8757</v>
      </c>
      <c r="D25" s="64">
        <f t="shared" si="0"/>
        <v>98.83747178329571</v>
      </c>
      <c r="E25" s="65">
        <f t="shared" si="1"/>
        <v>-37.8583593528243</v>
      </c>
      <c r="F25" s="92">
        <f>F26</f>
        <v>14092</v>
      </c>
    </row>
    <row r="26" spans="1:6" ht="22.5" customHeight="1">
      <c r="A26" s="87" t="s">
        <v>80</v>
      </c>
      <c r="B26" s="110">
        <v>860</v>
      </c>
      <c r="C26" s="111">
        <v>757</v>
      </c>
      <c r="D26" s="64">
        <f t="shared" si="0"/>
        <v>88.0232558139535</v>
      </c>
      <c r="E26" s="113">
        <f t="shared" si="1"/>
        <v>-94.62815782003975</v>
      </c>
      <c r="F26" s="92">
        <v>14092</v>
      </c>
    </row>
    <row r="27" spans="1:6" ht="22.5" customHeight="1">
      <c r="A27" s="87" t="s">
        <v>79</v>
      </c>
      <c r="B27" s="115">
        <v>8000</v>
      </c>
      <c r="C27" s="108">
        <v>8000</v>
      </c>
      <c r="D27" s="64">
        <f t="shared" si="0"/>
        <v>100</v>
      </c>
      <c r="E27" s="113"/>
      <c r="F27" s="92"/>
    </row>
    <row r="28" spans="1:6" ht="22.5" customHeight="1">
      <c r="A28" s="30" t="s">
        <v>60</v>
      </c>
      <c r="B28" s="110">
        <f>SUM(B29:B33)</f>
        <v>1243</v>
      </c>
      <c r="C28" s="111">
        <f>SUM(C29:C33)</f>
        <v>883</v>
      </c>
      <c r="D28" s="112">
        <f t="shared" si="0"/>
        <v>71.03781174577635</v>
      </c>
      <c r="E28" s="113">
        <f t="shared" si="1"/>
        <v>-27.97716150081567</v>
      </c>
      <c r="F28" s="92">
        <f>SUM(F29:F32)</f>
        <v>1226</v>
      </c>
    </row>
    <row r="29" spans="1:6" ht="22.5" customHeight="1">
      <c r="A29" s="30" t="s">
        <v>61</v>
      </c>
      <c r="B29" s="114">
        <v>750</v>
      </c>
      <c r="C29" s="108">
        <v>529</v>
      </c>
      <c r="D29" s="64">
        <f t="shared" si="0"/>
        <v>70.53333333333333</v>
      </c>
      <c r="E29" s="65">
        <f t="shared" si="1"/>
        <v>-16.69291338582677</v>
      </c>
      <c r="F29" s="92">
        <v>635</v>
      </c>
    </row>
    <row r="30" spans="1:6" ht="22.5" customHeight="1">
      <c r="A30" s="30" t="s">
        <v>62</v>
      </c>
      <c r="B30" s="48">
        <v>450</v>
      </c>
      <c r="C30" s="109">
        <v>322</v>
      </c>
      <c r="D30" s="105">
        <f t="shared" si="0"/>
        <v>71.55555555555554</v>
      </c>
      <c r="E30" s="106">
        <f t="shared" si="1"/>
        <v>-40.80882352941176</v>
      </c>
      <c r="F30" s="92">
        <v>544</v>
      </c>
    </row>
    <row r="31" spans="1:6" ht="22.5" customHeight="1">
      <c r="A31" s="30" t="s">
        <v>63</v>
      </c>
      <c r="B31" s="116">
        <v>15</v>
      </c>
      <c r="C31" s="111">
        <v>12</v>
      </c>
      <c r="D31" s="112">
        <f t="shared" si="0"/>
        <v>80</v>
      </c>
      <c r="E31" s="113">
        <f t="shared" si="1"/>
        <v>0</v>
      </c>
      <c r="F31" s="92">
        <v>12</v>
      </c>
    </row>
    <row r="32" spans="1:6" ht="22.5" customHeight="1">
      <c r="A32" s="30" t="s">
        <v>64</v>
      </c>
      <c r="B32" s="114">
        <v>20</v>
      </c>
      <c r="C32" s="108">
        <v>16</v>
      </c>
      <c r="D32" s="64">
        <f t="shared" si="0"/>
        <v>80</v>
      </c>
      <c r="E32" s="65">
        <f t="shared" si="1"/>
        <v>-54.285714285714285</v>
      </c>
      <c r="F32" s="92">
        <v>35</v>
      </c>
    </row>
    <row r="33" spans="1:6" ht="22.5" customHeight="1">
      <c r="A33" s="87" t="s">
        <v>81</v>
      </c>
      <c r="B33" s="48">
        <v>8</v>
      </c>
      <c r="C33" s="109">
        <v>4</v>
      </c>
      <c r="D33" s="105">
        <f t="shared" si="0"/>
        <v>50</v>
      </c>
      <c r="E33" s="65"/>
      <c r="F33" s="92"/>
    </row>
    <row r="34" spans="1:6" ht="22.5" customHeight="1">
      <c r="A34" s="30" t="s">
        <v>103</v>
      </c>
      <c r="B34" s="116">
        <v>925</v>
      </c>
      <c r="C34" s="107">
        <f>C35</f>
        <v>925</v>
      </c>
      <c r="D34" s="112">
        <f t="shared" si="0"/>
        <v>100</v>
      </c>
      <c r="E34" s="65"/>
      <c r="F34" s="92">
        <f>F35</f>
        <v>925</v>
      </c>
    </row>
    <row r="35" spans="1:6" ht="22.5" customHeight="1">
      <c r="A35" s="30" t="s">
        <v>65</v>
      </c>
      <c r="B35" s="114">
        <v>925</v>
      </c>
      <c r="C35" s="117">
        <f>SUM(C36)</f>
        <v>925</v>
      </c>
      <c r="D35" s="64">
        <f t="shared" si="0"/>
        <v>100</v>
      </c>
      <c r="E35" s="65"/>
      <c r="F35" s="92">
        <f>F36</f>
        <v>925</v>
      </c>
    </row>
    <row r="36" spans="1:6" ht="22.5" customHeight="1">
      <c r="A36" s="30" t="s">
        <v>66</v>
      </c>
      <c r="B36" s="48">
        <v>925</v>
      </c>
      <c r="C36" s="104">
        <v>925</v>
      </c>
      <c r="D36" s="105">
        <f t="shared" si="0"/>
        <v>100</v>
      </c>
      <c r="E36" s="65"/>
      <c r="F36" s="92">
        <v>925</v>
      </c>
    </row>
    <row r="37" spans="1:6" ht="22.5" customHeight="1">
      <c r="A37" s="87" t="s">
        <v>104</v>
      </c>
      <c r="B37" s="116"/>
      <c r="C37" s="107">
        <v>9</v>
      </c>
      <c r="D37" s="112"/>
      <c r="E37" s="65"/>
      <c r="F37" s="92"/>
    </row>
    <row r="38" spans="1:6" ht="22.5" customHeight="1">
      <c r="A38" s="88" t="s">
        <v>105</v>
      </c>
      <c r="B38" s="114">
        <f>B39+B41</f>
        <v>10843</v>
      </c>
      <c r="C38" s="117">
        <f>C39+C41</f>
        <v>10843</v>
      </c>
      <c r="D38" s="64">
        <f t="shared" si="0"/>
        <v>100</v>
      </c>
      <c r="E38" s="65"/>
      <c r="F38" s="92"/>
    </row>
    <row r="39" spans="1:6" ht="22.5" customHeight="1">
      <c r="A39" s="88" t="s">
        <v>82</v>
      </c>
      <c r="B39" s="48">
        <f>B40</f>
        <v>5194</v>
      </c>
      <c r="C39" s="104">
        <f>C40</f>
        <v>5194</v>
      </c>
      <c r="D39" s="105">
        <f t="shared" si="0"/>
        <v>100</v>
      </c>
      <c r="E39" s="65"/>
      <c r="F39" s="92"/>
    </row>
    <row r="40" spans="1:6" ht="22.5" customHeight="1">
      <c r="A40" s="88" t="s">
        <v>83</v>
      </c>
      <c r="B40" s="116">
        <v>5194</v>
      </c>
      <c r="C40" s="107">
        <v>5194</v>
      </c>
      <c r="D40" s="112">
        <f t="shared" si="0"/>
        <v>100</v>
      </c>
      <c r="E40" s="65"/>
      <c r="F40" s="92"/>
    </row>
    <row r="41" spans="1:6" ht="22.5" customHeight="1">
      <c r="A41" s="88" t="s">
        <v>84</v>
      </c>
      <c r="B41" s="114">
        <f>B42+B43</f>
        <v>5649</v>
      </c>
      <c r="C41" s="117">
        <f>C42+C43</f>
        <v>5649</v>
      </c>
      <c r="D41" s="64">
        <f t="shared" si="0"/>
        <v>100</v>
      </c>
      <c r="E41" s="65"/>
      <c r="F41" s="92"/>
    </row>
    <row r="42" spans="1:6" ht="22.5" customHeight="1">
      <c r="A42" s="88" t="s">
        <v>85</v>
      </c>
      <c r="B42" s="48">
        <v>1500</v>
      </c>
      <c r="C42" s="104">
        <v>1534</v>
      </c>
      <c r="D42" s="105">
        <f t="shared" si="0"/>
        <v>102.26666666666667</v>
      </c>
      <c r="E42" s="65"/>
      <c r="F42" s="92"/>
    </row>
    <row r="43" spans="1:6" ht="22.5" customHeight="1">
      <c r="A43" s="88" t="s">
        <v>86</v>
      </c>
      <c r="B43" s="116">
        <v>4149</v>
      </c>
      <c r="C43" s="107">
        <v>4115</v>
      </c>
      <c r="D43" s="112">
        <f t="shared" si="0"/>
        <v>99.18052542781393</v>
      </c>
      <c r="E43" s="65"/>
      <c r="F43" s="92"/>
    </row>
    <row r="44" spans="1:7" ht="22.5" customHeight="1">
      <c r="A44" s="34" t="s">
        <v>8</v>
      </c>
      <c r="B44" s="66">
        <f>SUM(B45:B47)</f>
        <v>400</v>
      </c>
      <c r="C44" s="66">
        <f>SUM(C45:C47)</f>
        <v>1343</v>
      </c>
      <c r="D44" s="67"/>
      <c r="E44" s="68"/>
      <c r="F44" s="92"/>
      <c r="G44" s="126"/>
    </row>
    <row r="45" spans="1:7" ht="22.5" customHeight="1">
      <c r="A45" s="69" t="s">
        <v>9</v>
      </c>
      <c r="B45" s="42"/>
      <c r="C45" s="70">
        <v>260</v>
      </c>
      <c r="D45" s="67"/>
      <c r="E45" s="71"/>
      <c r="F45" s="92"/>
      <c r="G45" s="126"/>
    </row>
    <row r="46" spans="1:7" ht="22.5" customHeight="1">
      <c r="A46" s="69" t="s">
        <v>67</v>
      </c>
      <c r="B46" s="42">
        <v>400</v>
      </c>
      <c r="C46" s="70">
        <v>1083</v>
      </c>
      <c r="D46" s="72"/>
      <c r="E46" s="71"/>
      <c r="F46" s="92"/>
      <c r="G46" s="126"/>
    </row>
    <row r="47" spans="1:7" ht="22.5" customHeight="1">
      <c r="A47" s="69" t="s">
        <v>68</v>
      </c>
      <c r="B47" s="73"/>
      <c r="C47" s="74"/>
      <c r="D47" s="67"/>
      <c r="E47" s="71"/>
      <c r="F47" s="92"/>
      <c r="G47" s="126"/>
    </row>
    <row r="48" spans="1:7" ht="22.5" customHeight="1">
      <c r="A48" s="75" t="s">
        <v>10</v>
      </c>
      <c r="B48" s="53">
        <f>B44+B4</f>
        <v>46610</v>
      </c>
      <c r="C48" s="53">
        <f>C44+C4</f>
        <v>46760</v>
      </c>
      <c r="D48" s="62">
        <f>C48/B48*100</f>
        <v>100.32181935207036</v>
      </c>
      <c r="E48" s="68"/>
      <c r="F48" s="93"/>
      <c r="G48" s="126"/>
    </row>
    <row r="49" spans="1:5" ht="15" customHeight="1">
      <c r="A49" s="127" t="s">
        <v>69</v>
      </c>
      <c r="B49" s="124"/>
      <c r="C49" s="124"/>
      <c r="D49" s="124"/>
      <c r="E49" s="124"/>
    </row>
    <row r="50" spans="1:5" ht="15" customHeight="1">
      <c r="A50" s="128" t="s">
        <v>94</v>
      </c>
      <c r="B50" s="128"/>
      <c r="C50" s="128"/>
      <c r="D50" s="128"/>
      <c r="E50" s="128"/>
    </row>
    <row r="51" spans="1:5" ht="15" customHeight="1">
      <c r="A51" s="120" t="s">
        <v>95</v>
      </c>
      <c r="B51" s="121"/>
      <c r="C51" s="121"/>
      <c r="D51" s="121"/>
      <c r="E51" s="121"/>
    </row>
    <row r="52" spans="1:5" ht="15" customHeight="1">
      <c r="A52" s="120" t="s">
        <v>96</v>
      </c>
      <c r="B52" s="121"/>
      <c r="C52" s="121"/>
      <c r="D52" s="121"/>
      <c r="E52" s="121"/>
    </row>
    <row r="53" spans="1:5" ht="15" customHeight="1">
      <c r="A53" s="120" t="s">
        <v>97</v>
      </c>
      <c r="B53" s="120"/>
      <c r="C53" s="120"/>
      <c r="D53" s="120"/>
      <c r="E53" s="120"/>
    </row>
    <row r="54" spans="1:5" ht="15" customHeight="1">
      <c r="A54" s="120" t="s">
        <v>117</v>
      </c>
      <c r="B54" s="121"/>
      <c r="C54" s="121"/>
      <c r="D54" s="121"/>
      <c r="E54" s="121"/>
    </row>
    <row r="55" spans="1:5" ht="15" customHeight="1">
      <c r="A55" s="120" t="s">
        <v>98</v>
      </c>
      <c r="B55" s="121"/>
      <c r="C55" s="121"/>
      <c r="D55" s="121"/>
      <c r="E55" s="121"/>
    </row>
    <row r="56" spans="1:5" ht="15" customHeight="1">
      <c r="A56" s="120" t="s">
        <v>99</v>
      </c>
      <c r="B56" s="121"/>
      <c r="C56" s="121"/>
      <c r="D56" s="121"/>
      <c r="E56" s="121"/>
    </row>
    <row r="57" spans="1:5" ht="12.75">
      <c r="A57" s="120" t="s">
        <v>100</v>
      </c>
      <c r="B57" s="121"/>
      <c r="C57" s="121"/>
      <c r="D57" s="121"/>
      <c r="E57" s="121"/>
    </row>
    <row r="58" spans="1:5" ht="12.75">
      <c r="A58" s="120" t="s">
        <v>118</v>
      </c>
      <c r="B58" s="121"/>
      <c r="C58" s="121"/>
      <c r="D58" s="121"/>
      <c r="E58" s="121"/>
    </row>
  </sheetData>
  <sheetProtection/>
  <mergeCells count="12">
    <mergeCell ref="A1:E1"/>
    <mergeCell ref="A54:E54"/>
    <mergeCell ref="A55:E55"/>
    <mergeCell ref="A56:E56"/>
    <mergeCell ref="A52:E52"/>
    <mergeCell ref="A53:E53"/>
    <mergeCell ref="A57:E57"/>
    <mergeCell ref="A58:E58"/>
    <mergeCell ref="G44:G48"/>
    <mergeCell ref="A49:E49"/>
    <mergeCell ref="A50:E50"/>
    <mergeCell ref="A51:E51"/>
  </mergeCells>
  <printOptions horizontalCentered="1"/>
  <pageMargins left="0.5118110236220472" right="0.5118110236220472" top="0.984251968503937" bottom="0.984251968503937" header="0.31496062992125984" footer="0.31496062992125984"/>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D23"/>
  <sheetViews>
    <sheetView zoomScalePageLayoutView="0" workbookViewId="0" topLeftCell="A1">
      <selection activeCell="C17" sqref="C17"/>
    </sheetView>
  </sheetViews>
  <sheetFormatPr defaultColWidth="8.00390625" defaultRowHeight="15"/>
  <cols>
    <col min="1" max="1" width="40.7109375" style="1" customWidth="1"/>
    <col min="2" max="2" width="14.57421875" style="28" customWidth="1"/>
    <col min="3" max="3" width="14.8515625" style="29" customWidth="1"/>
    <col min="4" max="4" width="15.00390625" style="15" customWidth="1"/>
    <col min="5" max="242" width="7.8515625" style="1" customWidth="1"/>
    <col min="243" max="16384" width="8.00390625" style="1" customWidth="1"/>
  </cols>
  <sheetData>
    <row r="1" spans="1:4" ht="42" customHeight="1">
      <c r="A1" s="122" t="s">
        <v>33</v>
      </c>
      <c r="B1" s="122"/>
      <c r="C1" s="122"/>
      <c r="D1" s="122"/>
    </row>
    <row r="2" spans="1:4" ht="25.5" customHeight="1">
      <c r="A2" s="2"/>
      <c r="B2" s="24"/>
      <c r="C2" s="25"/>
      <c r="D2" s="19" t="s">
        <v>0</v>
      </c>
    </row>
    <row r="3" spans="1:4" s="12" customFormat="1" ht="39.75" customHeight="1">
      <c r="A3" s="5" t="s">
        <v>1</v>
      </c>
      <c r="B3" s="45" t="s">
        <v>36</v>
      </c>
      <c r="C3" s="45" t="s">
        <v>37</v>
      </c>
      <c r="D3" s="9" t="s">
        <v>16</v>
      </c>
    </row>
    <row r="4" spans="1:4" s="12" customFormat="1" ht="27.75" customHeight="1">
      <c r="A4" s="8" t="s">
        <v>14</v>
      </c>
      <c r="B4" s="26">
        <f>SUM(B5:B11)</f>
        <v>22380</v>
      </c>
      <c r="C4" s="26">
        <f>SUM(C5:C11)</f>
        <v>14825</v>
      </c>
      <c r="D4" s="9">
        <f>C4/B4*100-100</f>
        <v>-33.75781948168007</v>
      </c>
    </row>
    <row r="5" spans="1:4" ht="27.75" customHeight="1">
      <c r="A5" s="23" t="s">
        <v>17</v>
      </c>
      <c r="B5" s="27">
        <v>21116</v>
      </c>
      <c r="C5" s="97">
        <v>13800</v>
      </c>
      <c r="D5" s="11">
        <f aca="true" t="shared" si="0" ref="D5:D11">C5/B5*100-100</f>
        <v>-34.646713392688014</v>
      </c>
    </row>
    <row r="6" spans="1:4" ht="27.75" customHeight="1">
      <c r="A6" s="22" t="s">
        <v>18</v>
      </c>
      <c r="B6" s="27">
        <v>205</v>
      </c>
      <c r="C6" s="97">
        <v>130</v>
      </c>
      <c r="D6" s="11">
        <f t="shared" si="0"/>
        <v>-36.58536585365854</v>
      </c>
    </row>
    <row r="7" spans="1:4" ht="27.75" customHeight="1">
      <c r="A7" s="22" t="s">
        <v>19</v>
      </c>
      <c r="B7" s="27">
        <v>60</v>
      </c>
      <c r="C7" s="27"/>
      <c r="D7" s="11"/>
    </row>
    <row r="8" spans="1:4" ht="27.75" customHeight="1">
      <c r="A8" s="22" t="s">
        <v>20</v>
      </c>
      <c r="B8" s="27">
        <v>243</v>
      </c>
      <c r="C8" s="27">
        <v>250</v>
      </c>
      <c r="D8" s="11">
        <f t="shared" si="0"/>
        <v>2.8806584362139915</v>
      </c>
    </row>
    <row r="9" spans="1:4" ht="27.75" customHeight="1">
      <c r="A9" s="22" t="s">
        <v>21</v>
      </c>
      <c r="B9" s="27">
        <v>115</v>
      </c>
      <c r="C9" s="27">
        <v>115</v>
      </c>
      <c r="D9" s="11"/>
    </row>
    <row r="10" spans="1:4" ht="27.75" customHeight="1">
      <c r="A10" s="22" t="s">
        <v>22</v>
      </c>
      <c r="B10" s="27">
        <v>378</v>
      </c>
      <c r="C10" s="27">
        <v>230</v>
      </c>
      <c r="D10" s="11">
        <f t="shared" si="0"/>
        <v>-39.15343915343915</v>
      </c>
    </row>
    <row r="11" spans="1:4" ht="27.75" customHeight="1">
      <c r="A11" s="22" t="s">
        <v>23</v>
      </c>
      <c r="B11" s="27">
        <v>263</v>
      </c>
      <c r="C11" s="27">
        <v>300</v>
      </c>
      <c r="D11" s="11">
        <f t="shared" si="0"/>
        <v>14.068441064638776</v>
      </c>
    </row>
    <row r="12" spans="1:4" s="12" customFormat="1" ht="27.75" customHeight="1">
      <c r="A12" s="34" t="s">
        <v>2</v>
      </c>
      <c r="B12" s="38">
        <f>B13+B16+B17+B18</f>
        <v>24380</v>
      </c>
      <c r="C12" s="38">
        <f>C13+C16+C17+C18</f>
        <v>2083</v>
      </c>
      <c r="D12" s="89"/>
    </row>
    <row r="13" spans="1:4" ht="27.75" customHeight="1">
      <c r="A13" s="96" t="s">
        <v>89</v>
      </c>
      <c r="B13" s="47">
        <f>B14+B15</f>
        <v>15173</v>
      </c>
      <c r="C13" s="47">
        <v>1000</v>
      </c>
      <c r="D13" s="37"/>
    </row>
    <row r="14" spans="1:4" ht="27.75" customHeight="1">
      <c r="A14" s="96" t="s">
        <v>123</v>
      </c>
      <c r="B14" s="98">
        <v>14748</v>
      </c>
      <c r="C14" s="47">
        <v>550</v>
      </c>
      <c r="D14" s="37"/>
    </row>
    <row r="15" spans="1:4" ht="27.75" customHeight="1">
      <c r="A15" s="96" t="s">
        <v>124</v>
      </c>
      <c r="B15" s="98">
        <v>425</v>
      </c>
      <c r="C15" s="47">
        <v>450</v>
      </c>
      <c r="D15" s="37"/>
    </row>
    <row r="16" spans="1:4" ht="27.75" customHeight="1">
      <c r="A16" s="35" t="s">
        <v>26</v>
      </c>
      <c r="B16" s="47"/>
      <c r="C16" s="47"/>
      <c r="D16" s="37"/>
    </row>
    <row r="17" spans="1:4" ht="27.75" customHeight="1">
      <c r="A17" s="96" t="s">
        <v>90</v>
      </c>
      <c r="B17" s="47">
        <v>8000</v>
      </c>
      <c r="C17" s="47">
        <v>0</v>
      </c>
      <c r="D17" s="37"/>
    </row>
    <row r="18" spans="1:4" ht="27.75" customHeight="1">
      <c r="A18" s="96" t="s">
        <v>91</v>
      </c>
      <c r="B18" s="47">
        <v>1207</v>
      </c>
      <c r="C18" s="47">
        <v>1083</v>
      </c>
      <c r="D18" s="37"/>
    </row>
    <row r="19" spans="1:4" s="12" customFormat="1" ht="27.75" customHeight="1">
      <c r="A19" s="13" t="s">
        <v>6</v>
      </c>
      <c r="B19" s="26">
        <f>B12+B4</f>
        <v>46760</v>
      </c>
      <c r="C19" s="26">
        <f>C12+C4</f>
        <v>16908</v>
      </c>
      <c r="D19" s="9"/>
    </row>
    <row r="20" spans="1:4" ht="15.75" customHeight="1">
      <c r="A20" s="123" t="s">
        <v>27</v>
      </c>
      <c r="B20" s="124"/>
      <c r="C20" s="124"/>
      <c r="D20" s="124"/>
    </row>
    <row r="21" spans="1:4" ht="12" customHeight="1">
      <c r="A21" s="129" t="s">
        <v>88</v>
      </c>
      <c r="B21" s="130"/>
      <c r="C21" s="130"/>
      <c r="D21" s="130"/>
    </row>
    <row r="22" spans="1:4" ht="12" customHeight="1">
      <c r="A22" s="120" t="s">
        <v>106</v>
      </c>
      <c r="B22" s="121"/>
      <c r="C22" s="121"/>
      <c r="D22" s="121"/>
    </row>
    <row r="23" spans="1:4" ht="12">
      <c r="A23" s="120" t="s">
        <v>107</v>
      </c>
      <c r="B23" s="121"/>
      <c r="C23" s="121"/>
      <c r="D23" s="121"/>
    </row>
  </sheetData>
  <sheetProtection/>
  <mergeCells count="5">
    <mergeCell ref="A23:D23"/>
    <mergeCell ref="A21:D21"/>
    <mergeCell ref="A22:D22"/>
    <mergeCell ref="A1:D1"/>
    <mergeCell ref="A20:D20"/>
  </mergeCells>
  <conditionalFormatting sqref="C2 A3 B4:C19">
    <cfRule type="cellIs" priority="5" dxfId="6" operator="equal" stopIfTrue="1">
      <formula>0</formula>
    </cfRule>
  </conditionalFormatting>
  <conditionalFormatting sqref="B14:B15">
    <cfRule type="cellIs" priority="1" dxfId="6" operator="equal" stopIfTrue="1">
      <formula>0</formula>
    </cfRule>
  </conditionalFormatting>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54"/>
  <sheetViews>
    <sheetView zoomScalePageLayoutView="0" workbookViewId="0" topLeftCell="A28">
      <selection activeCell="C48" sqref="C48"/>
    </sheetView>
  </sheetViews>
  <sheetFormatPr defaultColWidth="9.140625" defaultRowHeight="15"/>
  <cols>
    <col min="1" max="1" width="52.421875" style="16" customWidth="1"/>
    <col min="2" max="2" width="10.8515625" style="16" customWidth="1"/>
    <col min="3" max="3" width="11.57421875" style="16" customWidth="1"/>
    <col min="4" max="4" width="9.00390625" style="43" customWidth="1"/>
    <col min="5" max="5" width="10.8515625" style="20" bestFit="1" customWidth="1"/>
    <col min="6" max="6" width="9.7109375" style="20" bestFit="1" customWidth="1"/>
    <col min="7" max="7" width="14.421875" style="20" bestFit="1" customWidth="1"/>
    <col min="8" max="16384" width="9.00390625" style="20" customWidth="1"/>
  </cols>
  <sheetData>
    <row r="1" spans="1:4" ht="28.5" customHeight="1">
      <c r="A1" s="122" t="s">
        <v>77</v>
      </c>
      <c r="B1" s="122"/>
      <c r="C1" s="122"/>
      <c r="D1" s="122"/>
    </row>
    <row r="2" spans="1:4" s="17" customFormat="1" ht="24" customHeight="1">
      <c r="A2" s="54"/>
      <c r="B2" s="55"/>
      <c r="C2" s="54"/>
      <c r="D2" s="76" t="s">
        <v>41</v>
      </c>
    </row>
    <row r="3" spans="1:4" s="21" customFormat="1" ht="22.5" customHeight="1">
      <c r="A3" s="57" t="s">
        <v>7</v>
      </c>
      <c r="B3" s="58" t="s">
        <v>35</v>
      </c>
      <c r="C3" s="45" t="s">
        <v>78</v>
      </c>
      <c r="D3" s="77" t="s">
        <v>43</v>
      </c>
    </row>
    <row r="4" spans="1:4" s="21" customFormat="1" ht="22.5" customHeight="1">
      <c r="A4" s="60" t="s">
        <v>44</v>
      </c>
      <c r="B4" s="61">
        <f>B5+B8+B21+B24+B34+B37+B38</f>
        <v>45417</v>
      </c>
      <c r="C4" s="61">
        <f>C5+C8+C21+C24+C34+C37+C38</f>
        <v>16908</v>
      </c>
      <c r="D4" s="63">
        <f>C4/B4*100-100</f>
        <v>-62.77164938238985</v>
      </c>
    </row>
    <row r="5" spans="1:4" s="21" customFormat="1" ht="22.5" customHeight="1">
      <c r="A5" s="30" t="s">
        <v>38</v>
      </c>
      <c r="B5" s="42">
        <f>B6</f>
        <v>3</v>
      </c>
      <c r="C5" s="42"/>
      <c r="D5" s="65"/>
    </row>
    <row r="6" spans="1:4" s="17" customFormat="1" ht="22.5" customHeight="1">
      <c r="A6" s="30" t="s">
        <v>46</v>
      </c>
      <c r="B6" s="42">
        <f>B7</f>
        <v>3</v>
      </c>
      <c r="C6" s="42"/>
      <c r="D6" s="65"/>
    </row>
    <row r="7" spans="1:4" s="17" customFormat="1" ht="22.5" customHeight="1">
      <c r="A7" s="30" t="s">
        <v>47</v>
      </c>
      <c r="B7" s="78">
        <v>3</v>
      </c>
      <c r="C7" s="78"/>
      <c r="D7" s="65"/>
    </row>
    <row r="8" spans="1:4" s="17" customFormat="1" ht="22.5" customHeight="1">
      <c r="A8" s="30" t="s">
        <v>93</v>
      </c>
      <c r="B8" s="79">
        <f>B9+B14+B16+B17+B19</f>
        <v>20506</v>
      </c>
      <c r="C8" s="79">
        <f>C9+C14+C16+C17+C19</f>
        <v>14103</v>
      </c>
      <c r="D8" s="65">
        <f aca="true" t="shared" si="0" ref="D8:D33">C8/B8*100-100</f>
        <v>-31.225007314932213</v>
      </c>
    </row>
    <row r="9" spans="1:7" s="81" customFormat="1" ht="22.5" customHeight="1">
      <c r="A9" s="52" t="s">
        <v>73</v>
      </c>
      <c r="B9" s="80">
        <f>SUM(B10:B13)</f>
        <v>19762</v>
      </c>
      <c r="C9" s="83">
        <f>SUM(C10:C13)</f>
        <v>13349</v>
      </c>
      <c r="D9" s="65">
        <f t="shared" si="0"/>
        <v>-32.45116891002935</v>
      </c>
      <c r="G9" s="82"/>
    </row>
    <row r="10" spans="1:4" s="81" customFormat="1" ht="22.5" customHeight="1">
      <c r="A10" s="52" t="s">
        <v>49</v>
      </c>
      <c r="B10" s="95">
        <v>16432</v>
      </c>
      <c r="C10" s="83">
        <v>10950</v>
      </c>
      <c r="D10" s="65">
        <f t="shared" si="0"/>
        <v>-33.36173320350535</v>
      </c>
    </row>
    <row r="11" spans="1:4" s="81" customFormat="1" ht="22.5" customHeight="1">
      <c r="A11" s="52" t="s">
        <v>50</v>
      </c>
      <c r="B11" s="95">
        <v>580</v>
      </c>
      <c r="C11" s="83">
        <v>450</v>
      </c>
      <c r="D11" s="65">
        <f t="shared" si="0"/>
        <v>-22.41379310344827</v>
      </c>
    </row>
    <row r="12" spans="1:4" s="81" customFormat="1" ht="22.5" customHeight="1">
      <c r="A12" s="52" t="s">
        <v>51</v>
      </c>
      <c r="B12" s="95">
        <v>112</v>
      </c>
      <c r="C12" s="83">
        <v>69</v>
      </c>
      <c r="D12" s="65">
        <f t="shared" si="0"/>
        <v>-38.39285714285714</v>
      </c>
    </row>
    <row r="13" spans="1:4" s="81" customFormat="1" ht="22.5" customHeight="1">
      <c r="A13" s="52" t="s">
        <v>52</v>
      </c>
      <c r="B13" s="95">
        <v>2638</v>
      </c>
      <c r="C13" s="83">
        <v>1880</v>
      </c>
      <c r="D13" s="65">
        <f t="shared" si="0"/>
        <v>-28.7338893100834</v>
      </c>
    </row>
    <row r="14" spans="1:6" s="17" customFormat="1" ht="22.5" customHeight="1">
      <c r="A14" s="30" t="s">
        <v>74</v>
      </c>
      <c r="B14" s="79">
        <f>B15</f>
        <v>205</v>
      </c>
      <c r="C14" s="79">
        <f>C15</f>
        <v>130</v>
      </c>
      <c r="D14" s="65">
        <f t="shared" si="0"/>
        <v>-36.58536585365854</v>
      </c>
      <c r="F14" s="41"/>
    </row>
    <row r="15" spans="1:4" s="17" customFormat="1" ht="22.5" customHeight="1">
      <c r="A15" s="30" t="s">
        <v>49</v>
      </c>
      <c r="B15" s="48">
        <v>205</v>
      </c>
      <c r="C15" s="79">
        <v>130</v>
      </c>
      <c r="D15" s="65">
        <f t="shared" si="0"/>
        <v>-36.58536585365854</v>
      </c>
    </row>
    <row r="16" spans="1:4" s="17" customFormat="1" ht="22.5" customHeight="1">
      <c r="A16" s="30" t="s">
        <v>53</v>
      </c>
      <c r="B16" s="48">
        <v>42</v>
      </c>
      <c r="C16" s="79"/>
      <c r="D16" s="65"/>
    </row>
    <row r="17" spans="1:4" s="17" customFormat="1" ht="22.5" customHeight="1">
      <c r="A17" s="30" t="s">
        <v>54</v>
      </c>
      <c r="B17" s="79">
        <f>B18</f>
        <v>280</v>
      </c>
      <c r="C17" s="79">
        <f>C18</f>
        <v>348</v>
      </c>
      <c r="D17" s="65">
        <f t="shared" si="0"/>
        <v>24.285714285714292</v>
      </c>
    </row>
    <row r="18" spans="1:4" s="17" customFormat="1" ht="22.5" customHeight="1">
      <c r="A18" s="30" t="s">
        <v>55</v>
      </c>
      <c r="B18" s="48">
        <v>280</v>
      </c>
      <c r="C18" s="79">
        <v>348</v>
      </c>
      <c r="D18" s="65">
        <f t="shared" si="0"/>
        <v>24.285714285714292</v>
      </c>
    </row>
    <row r="19" spans="1:4" s="21" customFormat="1" ht="22.5" customHeight="1">
      <c r="A19" s="30" t="s">
        <v>39</v>
      </c>
      <c r="B19" s="79">
        <f>B20</f>
        <v>217</v>
      </c>
      <c r="C19" s="79">
        <f>C20</f>
        <v>276</v>
      </c>
      <c r="D19" s="65">
        <f t="shared" si="0"/>
        <v>27.188940092165907</v>
      </c>
    </row>
    <row r="20" spans="1:4" s="17" customFormat="1" ht="22.5" customHeight="1">
      <c r="A20" s="30" t="s">
        <v>57</v>
      </c>
      <c r="B20" s="48">
        <v>217</v>
      </c>
      <c r="C20" s="79">
        <v>276</v>
      </c>
      <c r="D20" s="65">
        <f t="shared" si="0"/>
        <v>27.188940092165907</v>
      </c>
    </row>
    <row r="21" spans="1:4" s="17" customFormat="1" ht="22.5" customHeight="1">
      <c r="A21" s="30" t="s">
        <v>112</v>
      </c>
      <c r="B21" s="48">
        <f>B22</f>
        <v>3491</v>
      </c>
      <c r="C21" s="48"/>
      <c r="D21" s="65"/>
    </row>
    <row r="22" spans="1:4" s="17" customFormat="1" ht="22.5" customHeight="1">
      <c r="A22" s="30" t="s">
        <v>75</v>
      </c>
      <c r="B22" s="48">
        <f>B23</f>
        <v>3491</v>
      </c>
      <c r="C22" s="48"/>
      <c r="D22" s="65"/>
    </row>
    <row r="23" spans="1:4" s="17" customFormat="1" ht="22.5" customHeight="1">
      <c r="A23" s="30" t="s">
        <v>76</v>
      </c>
      <c r="B23" s="48">
        <v>3491</v>
      </c>
      <c r="C23" s="79"/>
      <c r="D23" s="65"/>
    </row>
    <row r="24" spans="1:4" s="17" customFormat="1" ht="22.5" customHeight="1">
      <c r="A24" s="30" t="s">
        <v>113</v>
      </c>
      <c r="B24" s="79">
        <f>B25+B28</f>
        <v>9640</v>
      </c>
      <c r="C24" s="79">
        <f>C25+C28</f>
        <v>1880</v>
      </c>
      <c r="D24" s="65">
        <f t="shared" si="0"/>
        <v>-80.49792531120332</v>
      </c>
    </row>
    <row r="25" spans="1:4" s="17" customFormat="1" ht="22.5" customHeight="1">
      <c r="A25" s="30" t="s">
        <v>24</v>
      </c>
      <c r="B25" s="79">
        <f>B26+B27</f>
        <v>8757</v>
      </c>
      <c r="C25" s="79">
        <f>C26+C27</f>
        <v>690</v>
      </c>
      <c r="D25" s="65">
        <f t="shared" si="0"/>
        <v>-92.1205892428914</v>
      </c>
    </row>
    <row r="26" spans="1:4" s="17" customFormat="1" ht="22.5" customHeight="1">
      <c r="A26" s="87" t="s">
        <v>80</v>
      </c>
      <c r="B26" s="79">
        <v>757</v>
      </c>
      <c r="C26" s="79">
        <v>690</v>
      </c>
      <c r="D26" s="65">
        <f t="shared" si="0"/>
        <v>-8.850726552179651</v>
      </c>
    </row>
    <row r="27" spans="1:4" s="17" customFormat="1" ht="22.5" customHeight="1">
      <c r="A27" s="87" t="s">
        <v>79</v>
      </c>
      <c r="B27" s="79">
        <v>8000</v>
      </c>
      <c r="C27" s="79"/>
      <c r="D27" s="65"/>
    </row>
    <row r="28" spans="1:4" s="21" customFormat="1" ht="22.5" customHeight="1">
      <c r="A28" s="52" t="s">
        <v>60</v>
      </c>
      <c r="B28" s="83">
        <f>SUM(B29:B33)</f>
        <v>883</v>
      </c>
      <c r="C28" s="83">
        <f>SUM(C29:C33)</f>
        <v>1190</v>
      </c>
      <c r="D28" s="65">
        <f t="shared" si="0"/>
        <v>34.7678369195923</v>
      </c>
    </row>
    <row r="29" spans="1:4" ht="22.5" customHeight="1">
      <c r="A29" s="52" t="s">
        <v>61</v>
      </c>
      <c r="B29" s="48">
        <v>529</v>
      </c>
      <c r="C29" s="83">
        <v>745</v>
      </c>
      <c r="D29" s="65">
        <f t="shared" si="0"/>
        <v>40.83175803402645</v>
      </c>
    </row>
    <row r="30" spans="1:4" ht="22.5" customHeight="1">
      <c r="A30" s="52" t="s">
        <v>62</v>
      </c>
      <c r="B30" s="48">
        <v>322</v>
      </c>
      <c r="C30" s="83">
        <v>405</v>
      </c>
      <c r="D30" s="65">
        <f t="shared" si="0"/>
        <v>25.77639751552796</v>
      </c>
    </row>
    <row r="31" spans="1:4" ht="22.5" customHeight="1">
      <c r="A31" s="52" t="s">
        <v>63</v>
      </c>
      <c r="B31" s="48">
        <v>12</v>
      </c>
      <c r="C31" s="83">
        <v>15</v>
      </c>
      <c r="D31" s="65">
        <f t="shared" si="0"/>
        <v>25</v>
      </c>
    </row>
    <row r="32" spans="1:4" ht="22.5" customHeight="1">
      <c r="A32" s="52" t="s">
        <v>64</v>
      </c>
      <c r="B32" s="48">
        <v>16</v>
      </c>
      <c r="C32" s="83">
        <v>20</v>
      </c>
      <c r="D32" s="65">
        <f t="shared" si="0"/>
        <v>25</v>
      </c>
    </row>
    <row r="33" spans="1:4" ht="22.5" customHeight="1">
      <c r="A33" s="87" t="s">
        <v>81</v>
      </c>
      <c r="B33" s="48">
        <v>4</v>
      </c>
      <c r="C33" s="83">
        <v>5</v>
      </c>
      <c r="D33" s="65">
        <f t="shared" si="0"/>
        <v>25</v>
      </c>
    </row>
    <row r="34" spans="1:7" ht="22.5" customHeight="1">
      <c r="A34" s="30" t="s">
        <v>114</v>
      </c>
      <c r="B34" s="48">
        <f>B35</f>
        <v>925</v>
      </c>
      <c r="C34" s="48">
        <f>C35</f>
        <v>925</v>
      </c>
      <c r="D34" s="65"/>
      <c r="G34" s="84"/>
    </row>
    <row r="35" spans="1:4" ht="22.5" customHeight="1">
      <c r="A35" s="30" t="s">
        <v>65</v>
      </c>
      <c r="B35" s="48">
        <f>B36</f>
        <v>925</v>
      </c>
      <c r="C35" s="48">
        <f>C36</f>
        <v>925</v>
      </c>
      <c r="D35" s="65"/>
    </row>
    <row r="36" spans="1:4" ht="22.5" customHeight="1">
      <c r="A36" s="30" t="s">
        <v>66</v>
      </c>
      <c r="B36" s="48">
        <v>925</v>
      </c>
      <c r="C36" s="48">
        <v>925</v>
      </c>
      <c r="D36" s="65"/>
    </row>
    <row r="37" spans="1:4" ht="22.5" customHeight="1">
      <c r="A37" s="87" t="s">
        <v>115</v>
      </c>
      <c r="B37" s="48">
        <v>9</v>
      </c>
      <c r="C37" s="48"/>
      <c r="D37" s="65"/>
    </row>
    <row r="38" spans="1:4" ht="22.5" customHeight="1">
      <c r="A38" s="88" t="s">
        <v>105</v>
      </c>
      <c r="B38" s="48">
        <f>B39+B41</f>
        <v>10843</v>
      </c>
      <c r="C38" s="48"/>
      <c r="D38" s="65"/>
    </row>
    <row r="39" spans="1:4" ht="22.5" customHeight="1">
      <c r="A39" s="88" t="s">
        <v>82</v>
      </c>
      <c r="B39" s="48">
        <f>B40</f>
        <v>5194</v>
      </c>
      <c r="C39" s="48"/>
      <c r="D39" s="65"/>
    </row>
    <row r="40" spans="1:4" ht="22.5" customHeight="1">
      <c r="A40" s="88" t="s">
        <v>83</v>
      </c>
      <c r="B40" s="48">
        <v>5194</v>
      </c>
      <c r="C40" s="48"/>
      <c r="D40" s="65"/>
    </row>
    <row r="41" spans="1:4" ht="22.5" customHeight="1">
      <c r="A41" s="88" t="s">
        <v>84</v>
      </c>
      <c r="B41" s="48">
        <f>B42+B43</f>
        <v>5649</v>
      </c>
      <c r="C41" s="48"/>
      <c r="D41" s="65"/>
    </row>
    <row r="42" spans="1:4" ht="22.5" customHeight="1">
      <c r="A42" s="88" t="s">
        <v>85</v>
      </c>
      <c r="B42" s="48">
        <v>1534</v>
      </c>
      <c r="C42" s="48"/>
      <c r="D42" s="65"/>
    </row>
    <row r="43" spans="1:4" ht="22.5" customHeight="1">
      <c r="A43" s="88" t="s">
        <v>86</v>
      </c>
      <c r="B43" s="48">
        <v>4115</v>
      </c>
      <c r="C43" s="48"/>
      <c r="D43" s="65"/>
    </row>
    <row r="44" spans="1:4" ht="22.5" customHeight="1">
      <c r="A44" s="85" t="s">
        <v>8</v>
      </c>
      <c r="B44" s="53">
        <f>B45+B46</f>
        <v>1343</v>
      </c>
      <c r="C44" s="53">
        <f>C45+C46</f>
        <v>0</v>
      </c>
      <c r="D44" s="68"/>
    </row>
    <row r="45" spans="1:4" ht="22.5" customHeight="1">
      <c r="A45" s="86" t="s">
        <v>9</v>
      </c>
      <c r="B45" s="48">
        <v>260</v>
      </c>
      <c r="C45" s="48"/>
      <c r="D45" s="71"/>
    </row>
    <row r="46" spans="1:4" ht="22.5" customHeight="1">
      <c r="A46" s="86" t="s">
        <v>67</v>
      </c>
      <c r="B46" s="48">
        <v>1083</v>
      </c>
      <c r="C46" s="48"/>
      <c r="D46" s="71"/>
    </row>
    <row r="47" spans="1:4" ht="22.5" customHeight="1">
      <c r="A47" s="86" t="s">
        <v>68</v>
      </c>
      <c r="B47" s="48"/>
      <c r="C47" s="48"/>
      <c r="D47" s="71"/>
    </row>
    <row r="48" spans="1:4" ht="22.5" customHeight="1">
      <c r="A48" s="75" t="s">
        <v>10</v>
      </c>
      <c r="B48" s="53">
        <f>B44+B4</f>
        <v>46760</v>
      </c>
      <c r="C48" s="53">
        <f>C44+C4</f>
        <v>16908</v>
      </c>
      <c r="D48" s="68"/>
    </row>
    <row r="49" spans="1:5" ht="13.5" customHeight="1">
      <c r="A49" s="129" t="s">
        <v>88</v>
      </c>
      <c r="B49" s="130"/>
      <c r="C49" s="130"/>
      <c r="D49" s="130"/>
      <c r="E49" s="131"/>
    </row>
    <row r="50" spans="1:5" ht="13.5" customHeight="1">
      <c r="A50" s="120" t="s">
        <v>108</v>
      </c>
      <c r="B50" s="121"/>
      <c r="C50" s="121"/>
      <c r="D50" s="121"/>
      <c r="E50" s="121"/>
    </row>
    <row r="51" spans="1:5" ht="13.5" customHeight="1">
      <c r="A51" s="120" t="s">
        <v>109</v>
      </c>
      <c r="B51" s="120"/>
      <c r="C51" s="120"/>
      <c r="D51" s="120"/>
      <c r="E51" s="120"/>
    </row>
    <row r="52" spans="1:5" ht="13.5" customHeight="1">
      <c r="A52" s="120" t="s">
        <v>110</v>
      </c>
      <c r="B52" s="121"/>
      <c r="C52" s="121"/>
      <c r="D52" s="121"/>
      <c r="E52" s="121"/>
    </row>
    <row r="53" spans="1:5" ht="13.5" customHeight="1">
      <c r="A53" s="120" t="s">
        <v>111</v>
      </c>
      <c r="B53" s="121"/>
      <c r="C53" s="121"/>
      <c r="D53" s="121"/>
      <c r="E53" s="121"/>
    </row>
    <row r="54" spans="1:5" ht="13.5" customHeight="1">
      <c r="A54" s="125" t="s">
        <v>122</v>
      </c>
      <c r="B54" s="121"/>
      <c r="C54" s="121"/>
      <c r="D54" s="121"/>
      <c r="E54" s="121"/>
    </row>
    <row r="55" ht="13.5" customHeight="1"/>
    <row r="56" ht="13.5" customHeight="1"/>
  </sheetData>
  <sheetProtection/>
  <mergeCells count="7">
    <mergeCell ref="A52:E52"/>
    <mergeCell ref="A53:E53"/>
    <mergeCell ref="A54:E54"/>
    <mergeCell ref="A1:D1"/>
    <mergeCell ref="A49:E49"/>
    <mergeCell ref="A50:E50"/>
    <mergeCell ref="A51:E51"/>
  </mergeCells>
  <printOptions horizontalCentered="1"/>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刘伟</cp:lastModifiedBy>
  <cp:lastPrinted>2020-01-06T10:51:00Z</cp:lastPrinted>
  <dcterms:created xsi:type="dcterms:W3CDTF">2016-11-16T11:10:00Z</dcterms:created>
  <dcterms:modified xsi:type="dcterms:W3CDTF">2021-01-28T01:06:23Z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2052-10.8.0.5603</vt:lpwstr>
  </property>
</Properties>
</file>