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89" activeTab="2"/>
  </bookViews>
  <sheets>
    <sheet name="20年收入决算" sheetId="6" r:id="rId1"/>
    <sheet name="20年支出决算" sheetId="7" r:id="rId2"/>
    <sheet name="20年本级支出决算" sheetId="10" r:id="rId3"/>
    <sheet name="2020年专项转移支付分地区、分项目决算表" sheetId="8" r:id="rId4"/>
    <sheet name="2020年政府性基金预算对下级的转移支付分地区、分项目决算表" sheetId="9" r:id="rId5"/>
  </sheets>
  <definedNames>
    <definedName name="_xlnm.Print_Area" localSheetId="0">'20年收入决算'!$A$1:$E$18</definedName>
    <definedName name="_xlnm.Print_Area" localSheetId="1">'20年支出决算'!$A$1:$E$39</definedName>
    <definedName name="_xlnm.Print_Titles" localSheetId="0">'20年收入决算'!$2:$2</definedName>
    <definedName name="_xlnm.Print_Titles" localSheetId="1">'20年支出决算'!$3:$3</definedName>
    <definedName name="_xlnm.Print_Area" localSheetId="2">'20年本级支出决算'!$A$1:$E$39</definedName>
    <definedName name="_xlnm.Print_Titles" localSheetId="2">'20年本级支出决算'!$3:$3</definedName>
  </definedNames>
  <calcPr calcId="144525"/>
</workbook>
</file>

<file path=xl/sharedStrings.xml><?xml version="1.0" encoding="utf-8"?>
<sst xmlns="http://schemas.openxmlformats.org/spreadsheetml/2006/main" count="177" uniqueCount="101">
  <si>
    <t>嵊泗县2020年政府性基金预算收入决算</t>
  </si>
  <si>
    <t>单位：万元</t>
  </si>
  <si>
    <t>项     目</t>
  </si>
  <si>
    <t>2020年调整预算数</t>
  </si>
  <si>
    <t>2020年决算数</t>
  </si>
  <si>
    <t>为调整预算%</t>
  </si>
  <si>
    <t>增长%</t>
  </si>
  <si>
    <t>2018年
决算数</t>
  </si>
  <si>
    <t>一、本级收入</t>
  </si>
  <si>
    <t>（一）国有土地使用权出让收入</t>
  </si>
  <si>
    <t>（二）国有土地收益基金收入</t>
  </si>
  <si>
    <t>（三）农业土地开发资金收入</t>
  </si>
  <si>
    <t>（四）污水处理费收入</t>
  </si>
  <si>
    <t>（五）彩票公益金收入</t>
  </si>
  <si>
    <t>（六）城市基础设施配套费收入</t>
  </si>
  <si>
    <t>（七）其他政府性基金收入</t>
  </si>
  <si>
    <t>二、转移性收入</t>
  </si>
  <si>
    <t>（一）上级转移支付收入</t>
  </si>
  <si>
    <t>（二）调入资金</t>
  </si>
  <si>
    <t>（三）地方政府专项债务转贷收入</t>
  </si>
  <si>
    <t>（四）使用结转资金</t>
  </si>
  <si>
    <t>收入合计</t>
  </si>
  <si>
    <t>注：</t>
  </si>
  <si>
    <t>1、国有土地使用权出让收入、国有土地收益基金收入下降明显主要2020年土地出让小于2019年；</t>
  </si>
  <si>
    <t>2、农业土地开发资金收入下降明显主要2020年土地出让小于2019年；</t>
  </si>
  <si>
    <t>3、彩票公益金收入下降明显主要2020年彩票收入小于2019年；</t>
  </si>
  <si>
    <t>4、其他政府性基金收入下降明显主要改列一般公共预算收入。</t>
  </si>
  <si>
    <t>嵊泗县2020年政府性基金预算支出决算</t>
  </si>
  <si>
    <t>项    目</t>
  </si>
  <si>
    <t>2019年
决算数</t>
  </si>
  <si>
    <t>一、本级支出</t>
  </si>
  <si>
    <t>（一）文化旅游体育与传媒支出</t>
  </si>
  <si>
    <t xml:space="preserve">    国家电影事业发展专项资金安排的支出</t>
  </si>
  <si>
    <t xml:space="preserve">      资助影院建设</t>
  </si>
  <si>
    <t xml:space="preserve">    旅游发展基金支出</t>
  </si>
  <si>
    <t xml:space="preserve">      地方旅游开发项目补助</t>
  </si>
  <si>
    <t>（二）社会保障和就业支出</t>
  </si>
  <si>
    <t xml:space="preserve">    小型水库移民扶助基金安排的支出</t>
  </si>
  <si>
    <t xml:space="preserve">      基础设施建设和经济发展</t>
  </si>
  <si>
    <t>（三）城乡社区支出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</si>
  <si>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</si>
  <si>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</si>
  <si>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</si>
  <si>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</si>
  <si>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</si>
  <si>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廉租住房支出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</si>
  <si>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</si>
  <si>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</si>
  <si>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</si>
  <si>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</si>
  <si>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</si>
  <si>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其他污水处理费安排的支出</t>
  </si>
  <si>
    <t>（四）交通运输支出</t>
  </si>
  <si>
    <t xml:space="preserve">   港口建设费安排的支出</t>
  </si>
  <si>
    <t xml:space="preserve">     港口设施</t>
  </si>
  <si>
    <t>（五）其他支出</t>
  </si>
  <si>
    <t xml:space="preserve">    其他政府性基金及对应专项债务收入安排的支出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</si>
  <si>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</si>
  <si>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</si>
  <si>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</si>
  <si>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</si>
  <si>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</si>
  <si>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用于城乡医疗救助的彩票公益金支出</t>
    </r>
  </si>
  <si>
    <t>（六）债务付息支出</t>
  </si>
  <si>
    <t xml:space="preserve">    地方政府专项债务付息支出</t>
  </si>
  <si>
    <t xml:space="preserve">      土地储备专项债券付息支出</t>
  </si>
  <si>
    <t>(七）债务发行费用支出</t>
  </si>
  <si>
    <t xml:space="preserve">   其他地方自行试点项目收益专项债券发行费用支出</t>
  </si>
  <si>
    <t>（八）抗疫特别国债安排的支出</t>
  </si>
  <si>
    <t>二、转移性支出</t>
  </si>
  <si>
    <t>（一）调出资金</t>
  </si>
  <si>
    <t>（二）结转下年支出</t>
  </si>
  <si>
    <t>（三）地方政府专项债务还本支出</t>
  </si>
  <si>
    <t>支出合计</t>
  </si>
  <si>
    <t>1、旅游发展基金支出下降明显主要上级转移支付减少；</t>
  </si>
  <si>
    <t>2、国有土地使用权出让收入安排的支出下降明显主要2020年收入减少；</t>
  </si>
  <si>
    <t>3、国有土地收益基金安排的支出下降明显主要2020年收入减少；</t>
  </si>
  <si>
    <t>4、农业土地开发资金安排的支出下降明显主要2020年收入减少；</t>
  </si>
  <si>
    <t>5、城市基础设施配套费安排的支出增长明显主要2020年收入增加；</t>
  </si>
  <si>
    <t>6、港口建设费安排的支出增长明显主要上级转移支付增加；</t>
  </si>
  <si>
    <t>7、其他政府性基金及对应专项债务收入安排的支出下降明显主要2020年收入减少；</t>
  </si>
  <si>
    <t>8、彩票公益金安排的支出下降明显主要收入减少及结转下年使用；</t>
  </si>
  <si>
    <t>9、抗疫特别国债安排的支出主要中央下达抗疫国债资金。</t>
  </si>
  <si>
    <t>嵊泗县2020年本级政府性基金预算支出决算</t>
  </si>
  <si>
    <t>嵊泗县2020年专项转移支付分地区、分项目决算表</t>
  </si>
  <si>
    <t>单位:万元</t>
  </si>
  <si>
    <t>项目名称</t>
  </si>
  <si>
    <t>菜园镇</t>
  </si>
  <si>
    <t>洋山镇</t>
  </si>
  <si>
    <t>嵊山镇</t>
  </si>
  <si>
    <t>五龙乡</t>
  </si>
  <si>
    <t>枸杞乡</t>
  </si>
  <si>
    <t>黄龙乡</t>
  </si>
  <si>
    <t>花鸟乡</t>
  </si>
  <si>
    <t>注：我县不存在专项转移支付</t>
  </si>
  <si>
    <t>嵊泗县2020年政府性基金预算对下级的转移支付分地区、分项目决算表</t>
  </si>
  <si>
    <t>地 区</t>
  </si>
  <si>
    <t>科目</t>
  </si>
  <si>
    <t>项目</t>
  </si>
  <si>
    <t>金额</t>
  </si>
  <si>
    <t>注：我县不存在对下级的转移支付决算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</si>
</sst>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_ "/>
    <numFmt numFmtId="178" formatCode="0.0"/>
    <numFmt numFmtId="179" formatCode="0_);[Red]\(0\)"/>
    <numFmt numFmtId="180" formatCode="0_ "/>
  </numFmts>
  <fonts count="4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创艺简标宋"/>
      <charset val="134"/>
    </font>
    <font>
      <sz val="12"/>
      <name val="创艺简标宋"/>
      <charset val="134"/>
    </font>
    <font>
      <b/>
      <sz val="12"/>
      <name val="创艺简标宋"/>
      <charset val="134"/>
    </font>
    <font>
      <sz val="12"/>
      <color indexed="8"/>
      <name val="方正书宋_GBK"/>
      <charset val="134"/>
    </font>
    <font>
      <b/>
      <sz val="10"/>
      <color indexed="8"/>
      <name val="Arial"/>
      <charset val="134"/>
    </font>
    <font>
      <sz val="18"/>
      <color indexed="8"/>
      <name val="创艺简标宋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1"/>
      <name val="Times New Roman"/>
      <charset val="134"/>
    </font>
    <font>
      <b/>
      <sz val="9"/>
      <color indexed="10"/>
      <name val="宋体"/>
      <charset val="134"/>
    </font>
    <font>
      <sz val="9"/>
      <color indexed="1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2" borderId="5" applyNumberFormat="0" applyAlignment="0" applyProtection="0">
      <alignment vertical="center"/>
    </xf>
    <xf numFmtId="0" fontId="38" fillId="13" borderId="1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0"/>
    <xf numFmtId="0" fontId="41" fillId="0" borderId="12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0"/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0" borderId="0"/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0" borderId="0"/>
    <xf numFmtId="0" fontId="4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34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6" fontId="11" fillId="0" borderId="0" xfId="0" applyNumberFormat="1" applyFont="1" applyFill="1" applyAlignment="1">
      <alignment vertical="center" wrapText="1"/>
    </xf>
    <xf numFmtId="0" fontId="10" fillId="0" borderId="1" xfId="34" applyFont="1" applyFill="1" applyBorder="1" applyAlignment="1">
      <alignment horizontal="center" vertical="center" wrapText="1"/>
    </xf>
    <xf numFmtId="0" fontId="10" fillId="0" borderId="1" xfId="34" applyFont="1" applyFill="1" applyBorder="1" applyAlignment="1">
      <alignment horizontal="center" vertical="center"/>
    </xf>
    <xf numFmtId="176" fontId="10" fillId="0" borderId="1" xfId="34" applyNumberFormat="1" applyFont="1" applyFill="1" applyBorder="1" applyAlignment="1">
      <alignment horizontal="center" vertical="center"/>
    </xf>
    <xf numFmtId="0" fontId="11" fillId="0" borderId="1" xfId="34" applyFont="1" applyFill="1" applyBorder="1" applyAlignment="1">
      <alignment horizontal="center" vertical="center" wrapText="1"/>
    </xf>
    <xf numFmtId="178" fontId="10" fillId="0" borderId="1" xfId="30" applyNumberFormat="1" applyFont="1" applyFill="1" applyBorder="1" applyAlignment="1">
      <alignment horizontal="left" vertical="center" wrapText="1"/>
    </xf>
    <xf numFmtId="179" fontId="12" fillId="2" borderId="1" xfId="0" applyNumberFormat="1" applyFont="1" applyFill="1" applyBorder="1" applyAlignment="1" applyProtection="1">
      <alignment horizontal="center" vertical="center"/>
    </xf>
    <xf numFmtId="177" fontId="10" fillId="0" borderId="1" xfId="41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left" vertical="center"/>
    </xf>
    <xf numFmtId="179" fontId="15" fillId="0" borderId="1" xfId="41" applyNumberFormat="1" applyFont="1" applyFill="1" applyBorder="1" applyAlignment="1">
      <alignment horizontal="center" vertical="center" wrapText="1"/>
    </xf>
    <xf numFmtId="177" fontId="11" fillId="0" borderId="1" xfId="41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4" fillId="2" borderId="1" xfId="0" applyNumberFormat="1" applyFont="1" applyFill="1" applyBorder="1" applyAlignment="1" applyProtection="1">
      <alignment horizontal="center" vertical="center"/>
    </xf>
    <xf numFmtId="179" fontId="16" fillId="2" borderId="1" xfId="0" applyNumberFormat="1" applyFont="1" applyFill="1" applyBorder="1" applyAlignment="1" applyProtection="1">
      <alignment horizontal="center" vertical="center"/>
    </xf>
    <xf numFmtId="179" fontId="11" fillId="0" borderId="1" xfId="4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6" fillId="0" borderId="1" xfId="53" applyFont="1" applyBorder="1" applyAlignment="1">
      <alignment vertical="center" wrapText="1"/>
    </xf>
    <xf numFmtId="178" fontId="17" fillId="0" borderId="1" xfId="0" applyNumberFormat="1" applyFont="1" applyFill="1" applyBorder="1" applyAlignment="1">
      <alignment horizontal="left" vertical="center" wrapText="1"/>
    </xf>
    <xf numFmtId="179" fontId="17" fillId="0" borderId="1" xfId="41" applyNumberFormat="1" applyFont="1" applyFill="1" applyBorder="1" applyAlignment="1">
      <alignment horizontal="center" vertical="center" wrapText="1"/>
    </xf>
    <xf numFmtId="177" fontId="18" fillId="0" borderId="1" xfId="41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53" applyFont="1" applyBorder="1" applyAlignment="1">
      <alignment vertical="center" wrapText="1"/>
    </xf>
    <xf numFmtId="180" fontId="19" fillId="0" borderId="1" xfId="41" applyNumberFormat="1" applyFont="1" applyFill="1" applyBorder="1" applyAlignment="1">
      <alignment horizontal="center" vertical="center" wrapText="1"/>
    </xf>
    <xf numFmtId="177" fontId="20" fillId="0" borderId="1" xfId="41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177" fontId="21" fillId="0" borderId="1" xfId="41" applyNumberFormat="1" applyFont="1" applyFill="1" applyBorder="1" applyAlignment="1">
      <alignment horizontal="center" vertical="center" wrapText="1"/>
    </xf>
    <xf numFmtId="179" fontId="21" fillId="0" borderId="1" xfId="41" applyNumberFormat="1" applyFont="1" applyFill="1" applyBorder="1" applyAlignment="1">
      <alignment horizontal="center" vertical="center" wrapText="1"/>
    </xf>
    <xf numFmtId="180" fontId="22" fillId="0" borderId="1" xfId="41" applyNumberFormat="1" applyFont="1" applyFill="1" applyBorder="1" applyAlignment="1">
      <alignment horizontal="center" vertical="center" wrapText="1"/>
    </xf>
    <xf numFmtId="1" fontId="10" fillId="0" borderId="1" xfId="53" applyNumberFormat="1" applyFont="1" applyBorder="1" applyAlignment="1">
      <alignment horizontal="center" vertical="center" wrapText="1"/>
    </xf>
    <xf numFmtId="179" fontId="10" fillId="0" borderId="1" xfId="41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0" xfId="52" applyFont="1" applyFill="1" applyBorder="1" applyAlignment="1">
      <alignment horizontal="left" vertical="top" wrapText="1"/>
    </xf>
    <xf numFmtId="0" fontId="11" fillId="0" borderId="0" xfId="52" applyFont="1" applyFill="1" applyBorder="1" applyAlignment="1">
      <alignment horizontal="left" vertical="top"/>
    </xf>
    <xf numFmtId="0" fontId="11" fillId="2" borderId="0" xfId="52" applyFont="1" applyFill="1" applyBorder="1" applyAlignment="1">
      <alignment horizontal="left" vertical="top" wrapText="1"/>
    </xf>
    <xf numFmtId="0" fontId="11" fillId="0" borderId="0" xfId="52" applyFont="1" applyFill="1" applyBorder="1" applyAlignment="1">
      <alignment horizontal="left" vertical="center" wrapText="1"/>
    </xf>
    <xf numFmtId="0" fontId="11" fillId="0" borderId="0" xfId="52" applyFont="1" applyFill="1" applyBorder="1" applyAlignment="1">
      <alignment horizontal="left" vertical="center"/>
    </xf>
    <xf numFmtId="0" fontId="23" fillId="0" borderId="0" xfId="52" applyFont="1" applyFill="1"/>
    <xf numFmtId="0" fontId="12" fillId="0" borderId="0" xfId="52" applyFont="1" applyFill="1"/>
    <xf numFmtId="0" fontId="16" fillId="0" borderId="0" xfId="52" applyFont="1" applyFill="1"/>
    <xf numFmtId="0" fontId="16" fillId="0" borderId="0" xfId="52" applyFont="1" applyFill="1" applyAlignment="1">
      <alignment horizontal="center"/>
    </xf>
    <xf numFmtId="177" fontId="16" fillId="0" borderId="0" xfId="52" applyNumberFormat="1" applyFont="1" applyFill="1" applyAlignment="1">
      <alignment horizontal="center" vertical="center"/>
    </xf>
    <xf numFmtId="0" fontId="11" fillId="0" borderId="0" xfId="52" applyFont="1" applyFill="1" applyBorder="1"/>
    <xf numFmtId="0" fontId="11" fillId="0" borderId="0" xfId="52" applyFont="1" applyFill="1"/>
    <xf numFmtId="31" fontId="11" fillId="0" borderId="0" xfId="34" applyNumberFormat="1" applyFont="1" applyFill="1" applyAlignment="1">
      <alignment horizontal="center"/>
    </xf>
    <xf numFmtId="177" fontId="11" fillId="0" borderId="0" xfId="34" applyNumberFormat="1" applyFont="1" applyFill="1" applyAlignment="1">
      <alignment horizontal="center"/>
    </xf>
    <xf numFmtId="177" fontId="11" fillId="0" borderId="0" xfId="52" applyNumberFormat="1" applyFont="1" applyFill="1" applyAlignment="1">
      <alignment horizontal="center" vertical="center"/>
    </xf>
    <xf numFmtId="177" fontId="10" fillId="0" borderId="1" xfId="34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77" fontId="10" fillId="0" borderId="1" xfId="34" applyNumberFormat="1" applyFont="1" applyFill="1" applyBorder="1" applyAlignment="1">
      <alignment horizontal="center" vertical="center" wrapText="1"/>
    </xf>
    <xf numFmtId="0" fontId="11" fillId="0" borderId="1" xfId="34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177" fontId="11" fillId="0" borderId="1" xfId="34" applyNumberFormat="1" applyFont="1" applyFill="1" applyBorder="1" applyAlignment="1">
      <alignment horizontal="center" vertical="center"/>
    </xf>
    <xf numFmtId="177" fontId="11" fillId="0" borderId="1" xfId="34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left" vertical="center" wrapText="1"/>
    </xf>
    <xf numFmtId="0" fontId="13" fillId="0" borderId="1" xfId="34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left" vertical="center" wrapText="1"/>
    </xf>
    <xf numFmtId="0" fontId="15" fillId="0" borderId="1" xfId="34" applyFont="1" applyFill="1" applyBorder="1" applyAlignment="1">
      <alignment horizontal="center" vertical="center"/>
    </xf>
    <xf numFmtId="177" fontId="15" fillId="0" borderId="1" xfId="34" applyNumberFormat="1" applyFont="1" applyFill="1" applyBorder="1" applyAlignment="1">
      <alignment horizontal="center" vertical="center"/>
    </xf>
    <xf numFmtId="177" fontId="21" fillId="0" borderId="1" xfId="34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1" fillId="0" borderId="4" xfId="52" applyFont="1" applyFill="1" applyBorder="1" applyAlignment="1">
      <alignment horizontal="left" vertical="top" wrapText="1"/>
    </xf>
    <xf numFmtId="0" fontId="11" fillId="0" borderId="4" xfId="52" applyFont="1" applyFill="1" applyBorder="1" applyAlignment="1">
      <alignment horizontal="left" vertical="top"/>
    </xf>
    <xf numFmtId="0" fontId="10" fillId="0" borderId="1" xfId="34" applyFont="1" applyFill="1" applyBorder="1" applyAlignment="1" quotePrefix="1">
      <alignment horizontal="center" vertical="center"/>
    </xf>
    <xf numFmtId="0" fontId="10" fillId="0" borderId="1" xfId="34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12.08 2012年全省及省级基金收入执行及2013年计划(含说明)" xfId="30"/>
    <cellStyle name="汇总" xfId="31" builtinId="25"/>
    <cellStyle name="好" xfId="32" builtinId="26"/>
    <cellStyle name="适中" xfId="33" builtinId="28"/>
    <cellStyle name="常规_2000年预计及2001年计划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收入预算12.20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11年公共预算收入执行及2012年公共预算收入预算1.5晚清格式" xfId="52"/>
    <cellStyle name="常规_支出预算12.9" xfId="53"/>
  </cellStyles>
  <dxfs count="1">
    <dxf>
      <font>
        <b val="0"/>
        <i val="0"/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B28" sqref="B28"/>
    </sheetView>
  </sheetViews>
  <sheetFormatPr defaultColWidth="8" defaultRowHeight="12" outlineLevelCol="5"/>
  <cols>
    <col min="1" max="1" width="35.875" style="60" customWidth="1"/>
    <col min="2" max="2" width="15.875" style="60" customWidth="1"/>
    <col min="3" max="3" width="13.25" style="61" customWidth="1"/>
    <col min="4" max="4" width="12.75" style="61" customWidth="1"/>
    <col min="5" max="5" width="12.5" style="62" customWidth="1"/>
    <col min="6" max="6" width="6.875" style="60" hidden="1" customWidth="1"/>
    <col min="7" max="249" width="7.875" style="60" customWidth="1"/>
    <col min="250" max="16384" width="8" style="60"/>
  </cols>
  <sheetData>
    <row r="1" ht="42.75" customHeight="1" spans="1:5">
      <c r="A1" s="15" t="s">
        <v>0</v>
      </c>
      <c r="B1" s="15"/>
      <c r="C1" s="15"/>
      <c r="D1" s="15"/>
      <c r="E1" s="15"/>
    </row>
    <row r="2" ht="60" customHeight="1" spans="1:6">
      <c r="A2" s="63"/>
      <c r="B2" s="64"/>
      <c r="C2" s="65"/>
      <c r="D2" s="66"/>
      <c r="E2" s="67" t="s">
        <v>1</v>
      </c>
      <c r="F2" s="64"/>
    </row>
    <row r="3" s="58" customFormat="1" ht="27.95" customHeight="1" spans="1:6">
      <c r="A3" s="84" t="s">
        <v>2</v>
      </c>
      <c r="B3" s="19" t="s">
        <v>3</v>
      </c>
      <c r="C3" s="19" t="s">
        <v>4</v>
      </c>
      <c r="D3" s="68" t="s">
        <v>5</v>
      </c>
      <c r="E3" s="20" t="s">
        <v>6</v>
      </c>
      <c r="F3" s="22" t="s">
        <v>7</v>
      </c>
    </row>
    <row r="4" s="58" customFormat="1" ht="27.95" customHeight="1" spans="1:6">
      <c r="A4" s="69" t="s">
        <v>8</v>
      </c>
      <c r="B4" s="20">
        <f>SUM(B5:B11)</f>
        <v>22060</v>
      </c>
      <c r="C4" s="20">
        <f>SUM(C5:C11)</f>
        <v>22380</v>
      </c>
      <c r="D4" s="68">
        <f>C4/B4*100</f>
        <v>101.450589301904</v>
      </c>
      <c r="E4" s="70">
        <f t="shared" ref="E4:E11" si="0">C4/F4*100-100</f>
        <v>-63.8384850296499</v>
      </c>
      <c r="F4" s="71">
        <f>SUM(F5:F11)</f>
        <v>61889</v>
      </c>
    </row>
    <row r="5" ht="27.95" customHeight="1" spans="1:6">
      <c r="A5" s="72" t="s">
        <v>9</v>
      </c>
      <c r="B5" s="71">
        <v>21000</v>
      </c>
      <c r="C5" s="71">
        <v>21116</v>
      </c>
      <c r="D5" s="73">
        <f t="shared" ref="D5:D11" si="1">C5/B5*100</f>
        <v>100.552380952381</v>
      </c>
      <c r="E5" s="74">
        <f t="shared" si="0"/>
        <v>-54.0246902828278</v>
      </c>
      <c r="F5" s="71">
        <v>45929</v>
      </c>
    </row>
    <row r="6" ht="27.95" customHeight="1" spans="1:6">
      <c r="A6" s="72" t="s">
        <v>10</v>
      </c>
      <c r="B6" s="71">
        <v>450</v>
      </c>
      <c r="C6" s="71">
        <v>205</v>
      </c>
      <c r="D6" s="73">
        <f t="shared" si="1"/>
        <v>45.5555555555556</v>
      </c>
      <c r="E6" s="74">
        <f t="shared" si="0"/>
        <v>-66.1157024793388</v>
      </c>
      <c r="F6" s="71">
        <v>605</v>
      </c>
    </row>
    <row r="7" ht="27.95" customHeight="1" spans="1:6">
      <c r="A7" s="72" t="s">
        <v>11</v>
      </c>
      <c r="B7" s="71">
        <v>50</v>
      </c>
      <c r="C7" s="71">
        <v>60</v>
      </c>
      <c r="D7" s="73">
        <f t="shared" si="1"/>
        <v>120</v>
      </c>
      <c r="E7" s="74">
        <f t="shared" si="0"/>
        <v>-49.1525423728814</v>
      </c>
      <c r="F7" s="71">
        <v>118</v>
      </c>
    </row>
    <row r="8" ht="27.95" customHeight="1" spans="1:6">
      <c r="A8" s="72" t="s">
        <v>12</v>
      </c>
      <c r="B8" s="71">
        <v>220</v>
      </c>
      <c r="C8" s="71">
        <v>243</v>
      </c>
      <c r="D8" s="73">
        <f t="shared" si="1"/>
        <v>110.454545454545</v>
      </c>
      <c r="E8" s="74">
        <f t="shared" si="0"/>
        <v>10.4545454545455</v>
      </c>
      <c r="F8" s="71">
        <v>220</v>
      </c>
    </row>
    <row r="9" ht="27.95" customHeight="1" spans="1:6">
      <c r="A9" s="72" t="s">
        <v>13</v>
      </c>
      <c r="B9" s="71">
        <v>140</v>
      </c>
      <c r="C9" s="71">
        <v>115</v>
      </c>
      <c r="D9" s="73">
        <f t="shared" si="1"/>
        <v>82.1428571428571</v>
      </c>
      <c r="E9" s="74">
        <f t="shared" si="0"/>
        <v>-15.4411764705882</v>
      </c>
      <c r="F9" s="71">
        <v>136</v>
      </c>
    </row>
    <row r="10" ht="27.95" customHeight="1" spans="1:6">
      <c r="A10" s="72" t="s">
        <v>14</v>
      </c>
      <c r="B10" s="71"/>
      <c r="C10" s="71">
        <v>378</v>
      </c>
      <c r="D10" s="73"/>
      <c r="E10" s="74"/>
      <c r="F10" s="71">
        <v>1</v>
      </c>
    </row>
    <row r="11" ht="27.95" customHeight="1" spans="1:6">
      <c r="A11" s="72" t="s">
        <v>15</v>
      </c>
      <c r="B11" s="71">
        <v>200</v>
      </c>
      <c r="C11" s="71">
        <v>263</v>
      </c>
      <c r="D11" s="73">
        <f t="shared" si="1"/>
        <v>131.5</v>
      </c>
      <c r="E11" s="74">
        <f t="shared" si="0"/>
        <v>-98.2325268817204</v>
      </c>
      <c r="F11" s="71">
        <v>14880</v>
      </c>
    </row>
    <row r="12" s="59" customFormat="1" ht="27.95" customHeight="1" spans="1:6">
      <c r="A12" s="75" t="s">
        <v>16</v>
      </c>
      <c r="B12" s="76">
        <f>SUM(B13:B16)</f>
        <v>24550</v>
      </c>
      <c r="C12" s="76">
        <f>SUM(C13:C16)</f>
        <v>24380</v>
      </c>
      <c r="D12" s="76">
        <f t="shared" ref="D12:F12" si="2">SUM(D13:D16)</f>
        <v>0</v>
      </c>
      <c r="E12" s="76">
        <f t="shared" si="2"/>
        <v>0</v>
      </c>
      <c r="F12" s="76">
        <f t="shared" si="2"/>
        <v>4930</v>
      </c>
    </row>
    <row r="13" ht="27.95" customHeight="1" spans="1:6">
      <c r="A13" s="77" t="s">
        <v>17</v>
      </c>
      <c r="B13" s="78">
        <v>15343</v>
      </c>
      <c r="C13" s="78">
        <v>15173</v>
      </c>
      <c r="D13" s="79"/>
      <c r="E13" s="80"/>
      <c r="F13" s="78">
        <v>3745</v>
      </c>
    </row>
    <row r="14" ht="27.95" customHeight="1" spans="1:6">
      <c r="A14" s="77" t="s">
        <v>18</v>
      </c>
      <c r="B14" s="78"/>
      <c r="C14" s="78"/>
      <c r="D14" s="79"/>
      <c r="E14" s="80"/>
      <c r="F14" s="78"/>
    </row>
    <row r="15" ht="27.95" customHeight="1" spans="1:6">
      <c r="A15" s="77" t="s">
        <v>19</v>
      </c>
      <c r="B15" s="78">
        <v>8000</v>
      </c>
      <c r="C15" s="78">
        <v>8000</v>
      </c>
      <c r="D15" s="79"/>
      <c r="E15" s="80"/>
      <c r="F15" s="78"/>
    </row>
    <row r="16" ht="27.95" customHeight="1" spans="1:6">
      <c r="A16" s="77" t="s">
        <v>20</v>
      </c>
      <c r="B16" s="78">
        <v>1207</v>
      </c>
      <c r="C16" s="78">
        <v>1207</v>
      </c>
      <c r="D16" s="79"/>
      <c r="E16" s="80"/>
      <c r="F16" s="78">
        <v>1185</v>
      </c>
    </row>
    <row r="17" s="59" customFormat="1" ht="27" customHeight="1" spans="1:6">
      <c r="A17" s="81" t="s">
        <v>21</v>
      </c>
      <c r="B17" s="76">
        <f>B4+B12</f>
        <v>46610</v>
      </c>
      <c r="C17" s="76">
        <f>C12+C4</f>
        <v>46760</v>
      </c>
      <c r="D17" s="76"/>
      <c r="E17" s="76"/>
      <c r="F17" s="76">
        <f t="shared" ref="F17" si="3">F12+F4</f>
        <v>66819</v>
      </c>
    </row>
    <row r="18" ht="21" customHeight="1" spans="1:6">
      <c r="A18" s="82" t="s">
        <v>22</v>
      </c>
      <c r="B18" s="83"/>
      <c r="C18" s="83"/>
      <c r="D18" s="83"/>
      <c r="E18" s="83"/>
      <c r="F18" s="64"/>
    </row>
    <row r="19" ht="15.75" customHeight="1" spans="1:6">
      <c r="A19" s="56" t="s">
        <v>23</v>
      </c>
      <c r="B19" s="57"/>
      <c r="C19" s="57"/>
      <c r="D19" s="57"/>
      <c r="E19" s="57"/>
      <c r="F19" s="64"/>
    </row>
    <row r="20" spans="1:6">
      <c r="A20" s="56" t="s">
        <v>24</v>
      </c>
      <c r="B20" s="57"/>
      <c r="C20" s="57"/>
      <c r="D20" s="57"/>
      <c r="E20" s="57"/>
      <c r="F20" s="64"/>
    </row>
    <row r="21" spans="1:6">
      <c r="A21" s="56" t="s">
        <v>25</v>
      </c>
      <c r="B21" s="56"/>
      <c r="C21" s="56"/>
      <c r="D21" s="57"/>
      <c r="E21" s="57"/>
      <c r="F21" s="64"/>
    </row>
    <row r="22" spans="1:5">
      <c r="A22" s="56" t="s">
        <v>26</v>
      </c>
      <c r="B22" s="56"/>
      <c r="C22" s="56"/>
      <c r="D22" s="56"/>
      <c r="E22" s="56"/>
    </row>
    <row r="23" spans="1:5">
      <c r="A23" s="56"/>
      <c r="B23" s="57"/>
      <c r="C23" s="57"/>
      <c r="D23" s="57"/>
      <c r="E23" s="57"/>
    </row>
  </sheetData>
  <mergeCells count="7">
    <mergeCell ref="A1:E1"/>
    <mergeCell ref="A18:E18"/>
    <mergeCell ref="A19:E19"/>
    <mergeCell ref="A20:E20"/>
    <mergeCell ref="A21:C21"/>
    <mergeCell ref="A22:E22"/>
    <mergeCell ref="A23:E23"/>
  </mergeCells>
  <conditionalFormatting sqref="C2:D2 A2:A3 B3:D17 D12:F12 D17:F17 F3:F17">
    <cfRule type="cellIs" dxfId="0" priority="7" stopIfTrue="1" operator="equal">
      <formula>0</formula>
    </cfRule>
  </conditionalFormatting>
  <printOptions horizontalCentered="1"/>
  <pageMargins left="0.590551181102362" right="0.590551181102362" top="0.78740157480315" bottom="0.6299212598425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workbookViewId="0">
      <selection activeCell="A74" sqref="A74"/>
    </sheetView>
  </sheetViews>
  <sheetFormatPr defaultColWidth="9" defaultRowHeight="12.75" outlineLevelCol="5"/>
  <cols>
    <col min="1" max="1" width="49.375" style="14" customWidth="1"/>
    <col min="2" max="2" width="15.75" style="14" customWidth="1"/>
    <col min="3" max="3" width="12.75" style="14" customWidth="1"/>
    <col min="4" max="4" width="11.375" style="14" customWidth="1"/>
    <col min="5" max="5" width="15.875" style="14" customWidth="1"/>
    <col min="6" max="6" width="10.625" style="14" hidden="1" customWidth="1"/>
    <col min="7" max="16384" width="9" style="14"/>
  </cols>
  <sheetData>
    <row r="1" ht="32.25" customHeight="1" spans="1:5">
      <c r="A1" s="15" t="s">
        <v>27</v>
      </c>
      <c r="B1" s="15"/>
      <c r="C1" s="15"/>
      <c r="D1" s="15"/>
      <c r="E1" s="15"/>
    </row>
    <row r="2" ht="21" customHeight="1" spans="1:6">
      <c r="A2" s="16"/>
      <c r="B2" s="17"/>
      <c r="C2" s="16"/>
      <c r="D2" s="16"/>
      <c r="E2" s="18" t="s">
        <v>1</v>
      </c>
      <c r="F2" s="16"/>
    </row>
    <row r="3" s="13" customFormat="1" ht="48.75" customHeight="1" spans="1:6">
      <c r="A3" s="85" t="s">
        <v>28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29</v>
      </c>
    </row>
    <row r="4" s="13" customFormat="1" ht="23.1" customHeight="1" spans="1:6">
      <c r="A4" s="23" t="s">
        <v>30</v>
      </c>
      <c r="B4" s="24">
        <f>B5+B10+B13+B27+B30+B38+B41+B43</f>
        <v>46210</v>
      </c>
      <c r="C4" s="24">
        <f>C5+C10+C13+C27+C30+C38+C41+C43</f>
        <v>45417</v>
      </c>
      <c r="D4" s="25">
        <f t="shared" ref="D4:D43" si="0">C4/B4*100</f>
        <v>98.2839212291712</v>
      </c>
      <c r="E4" s="26">
        <f>(C4/F4-1)*100</f>
        <v>-30.778375577266</v>
      </c>
      <c r="F4" s="27">
        <f>F5+F10+F13+F27+F30+F38</f>
        <v>65611</v>
      </c>
    </row>
    <row r="5" ht="23.1" customHeight="1" spans="1:6">
      <c r="A5" s="28" t="s">
        <v>31</v>
      </c>
      <c r="B5" s="29">
        <f>B6+B8</f>
        <v>8</v>
      </c>
      <c r="C5" s="29">
        <f>C6+C8</f>
        <v>3</v>
      </c>
      <c r="D5" s="30">
        <f t="shared" si="0"/>
        <v>37.5</v>
      </c>
      <c r="E5" s="26">
        <f t="shared" ref="E5:E36" si="1">(C5/F5-1)*100</f>
        <v>-81.25</v>
      </c>
      <c r="F5" s="31">
        <f>F6+F8</f>
        <v>16</v>
      </c>
    </row>
    <row r="6" ht="23.1" customHeight="1" spans="1:6">
      <c r="A6" s="28" t="s">
        <v>32</v>
      </c>
      <c r="B6" s="29"/>
      <c r="C6" s="29">
        <f>C7</f>
        <v>0</v>
      </c>
      <c r="D6" s="30"/>
      <c r="E6" s="26"/>
      <c r="F6" s="29">
        <f>F7</f>
        <v>3</v>
      </c>
    </row>
    <row r="7" ht="23.1" customHeight="1" spans="1:6">
      <c r="A7" s="28" t="s">
        <v>33</v>
      </c>
      <c r="B7" s="29"/>
      <c r="C7" s="29"/>
      <c r="D7" s="30"/>
      <c r="E7" s="26"/>
      <c r="F7" s="29">
        <v>3</v>
      </c>
    </row>
    <row r="8" ht="23.1" customHeight="1" spans="1:6">
      <c r="A8" s="28" t="s">
        <v>34</v>
      </c>
      <c r="B8" s="29">
        <f>B9</f>
        <v>8</v>
      </c>
      <c r="C8" s="29">
        <f>C9</f>
        <v>3</v>
      </c>
      <c r="D8" s="30">
        <f t="shared" si="0"/>
        <v>37.5</v>
      </c>
      <c r="E8" s="26">
        <f t="shared" si="1"/>
        <v>-76.9230769230769</v>
      </c>
      <c r="F8" s="29">
        <f>F9</f>
        <v>13</v>
      </c>
    </row>
    <row r="9" ht="23.1" customHeight="1" spans="1:6">
      <c r="A9" s="28" t="s">
        <v>35</v>
      </c>
      <c r="B9" s="29">
        <v>8</v>
      </c>
      <c r="C9" s="32">
        <v>3</v>
      </c>
      <c r="D9" s="30">
        <f t="shared" si="0"/>
        <v>37.5</v>
      </c>
      <c r="E9" s="26">
        <f t="shared" si="1"/>
        <v>-76.9230769230769</v>
      </c>
      <c r="F9" s="32">
        <v>13</v>
      </c>
    </row>
    <row r="10" ht="23.1" customHeight="1" spans="1:6">
      <c r="A10" s="28" t="s">
        <v>36</v>
      </c>
      <c r="B10" s="32"/>
      <c r="C10" s="32">
        <f>C11</f>
        <v>0</v>
      </c>
      <c r="D10" s="25"/>
      <c r="E10" s="26"/>
      <c r="F10" s="32">
        <f>F11</f>
        <v>10</v>
      </c>
    </row>
    <row r="11" ht="23.1" customHeight="1" spans="1:6">
      <c r="A11" s="28" t="s">
        <v>37</v>
      </c>
      <c r="B11" s="33"/>
      <c r="C11" s="32">
        <f>C12</f>
        <v>0</v>
      </c>
      <c r="D11" s="25"/>
      <c r="E11" s="26"/>
      <c r="F11" s="32">
        <f>F12</f>
        <v>10</v>
      </c>
    </row>
    <row r="12" ht="23.1" customHeight="1" spans="1:6">
      <c r="A12" s="28" t="s">
        <v>38</v>
      </c>
      <c r="B12" s="34"/>
      <c r="C12" s="32"/>
      <c r="D12" s="25"/>
      <c r="E12" s="26"/>
      <c r="F12" s="32">
        <v>10</v>
      </c>
    </row>
    <row r="13" ht="23.1" customHeight="1" spans="1:6">
      <c r="A13" s="28" t="s">
        <v>39</v>
      </c>
      <c r="B13" s="33">
        <f>B14+B20+B22+B23+B25</f>
        <v>20840</v>
      </c>
      <c r="C13" s="32">
        <f>C14+C20+C22+C23+C25</f>
        <v>20506</v>
      </c>
      <c r="D13" s="30">
        <f t="shared" si="0"/>
        <v>98.3973128598848</v>
      </c>
      <c r="E13" s="26">
        <f t="shared" si="1"/>
        <v>-55.9843736584528</v>
      </c>
      <c r="F13" s="32">
        <f>F14+F20+F22+F23+F25</f>
        <v>46588</v>
      </c>
    </row>
    <row r="14" ht="23.1" customHeight="1" spans="1:6">
      <c r="A14" s="28" t="s">
        <v>40</v>
      </c>
      <c r="B14" s="33">
        <f>SUM(B15:B19)</f>
        <v>20100</v>
      </c>
      <c r="C14" s="33">
        <f>SUM(C15:C19)</f>
        <v>19762</v>
      </c>
      <c r="D14" s="30">
        <f t="shared" si="0"/>
        <v>98.318407960199</v>
      </c>
      <c r="E14" s="26">
        <f t="shared" si="1"/>
        <v>-56.5784847952188</v>
      </c>
      <c r="F14" s="33">
        <f>SUM(F15:F19)</f>
        <v>45512</v>
      </c>
    </row>
    <row r="15" ht="23.1" customHeight="1" spans="1:6">
      <c r="A15" s="35" t="s">
        <v>41</v>
      </c>
      <c r="B15" s="34">
        <v>16000</v>
      </c>
      <c r="C15" s="32">
        <v>16432</v>
      </c>
      <c r="D15" s="30">
        <f t="shared" si="0"/>
        <v>102.7</v>
      </c>
      <c r="E15" s="26">
        <f t="shared" si="1"/>
        <v>-59.0969058820601</v>
      </c>
      <c r="F15" s="32">
        <v>40173</v>
      </c>
    </row>
    <row r="16" ht="23.1" customHeight="1" spans="1:6">
      <c r="A16" s="35" t="s">
        <v>42</v>
      </c>
      <c r="B16" s="34">
        <v>1300</v>
      </c>
      <c r="C16" s="32">
        <v>580</v>
      </c>
      <c r="D16" s="30">
        <f t="shared" si="0"/>
        <v>44.6153846153846</v>
      </c>
      <c r="E16" s="26">
        <f t="shared" si="1"/>
        <v>-13.6904761904762</v>
      </c>
      <c r="F16" s="32">
        <v>672</v>
      </c>
    </row>
    <row r="17" ht="23.1" customHeight="1" spans="1:6">
      <c r="A17" s="35" t="s">
        <v>43</v>
      </c>
      <c r="B17" s="34">
        <v>900</v>
      </c>
      <c r="C17" s="32">
        <v>112</v>
      </c>
      <c r="D17" s="30">
        <f t="shared" si="0"/>
        <v>12.4444444444444</v>
      </c>
      <c r="E17" s="26">
        <f t="shared" si="1"/>
        <v>-27.2727272727273</v>
      </c>
      <c r="F17" s="32">
        <v>154</v>
      </c>
    </row>
    <row r="18" s="13" customFormat="1" ht="23.1" customHeight="1" spans="1:6">
      <c r="A18" s="35" t="s">
        <v>44</v>
      </c>
      <c r="B18" s="34">
        <v>1800</v>
      </c>
      <c r="C18" s="32">
        <v>2638</v>
      </c>
      <c r="D18" s="30">
        <f t="shared" si="0"/>
        <v>146.555555555556</v>
      </c>
      <c r="E18" s="26">
        <f t="shared" si="1"/>
        <v>-34.6220570012392</v>
      </c>
      <c r="F18" s="32">
        <v>4035</v>
      </c>
    </row>
    <row r="19" ht="23.1" customHeight="1" spans="1:6">
      <c r="A19" s="35" t="s">
        <v>45</v>
      </c>
      <c r="B19" s="34">
        <v>100</v>
      </c>
      <c r="C19" s="32"/>
      <c r="D19" s="30">
        <f t="shared" si="0"/>
        <v>0</v>
      </c>
      <c r="E19" s="26"/>
      <c r="F19" s="32">
        <v>478</v>
      </c>
    </row>
    <row r="20" ht="23.1" customHeight="1" spans="1:6">
      <c r="A20" s="28" t="s">
        <v>46</v>
      </c>
      <c r="B20" s="33">
        <f>B21</f>
        <v>450</v>
      </c>
      <c r="C20" s="32">
        <f>SUM(C21:C21)</f>
        <v>205</v>
      </c>
      <c r="D20" s="30">
        <f t="shared" si="0"/>
        <v>45.5555555555556</v>
      </c>
      <c r="E20" s="26">
        <f t="shared" si="1"/>
        <v>-66.1716171617162</v>
      </c>
      <c r="F20" s="32">
        <f>SUM(F21:F21)</f>
        <v>606</v>
      </c>
    </row>
    <row r="21" ht="23.1" customHeight="1" spans="1:6">
      <c r="A21" s="28" t="s">
        <v>41</v>
      </c>
      <c r="B21" s="34">
        <v>450</v>
      </c>
      <c r="C21" s="32">
        <v>205</v>
      </c>
      <c r="D21" s="30">
        <f t="shared" si="0"/>
        <v>45.5555555555556</v>
      </c>
      <c r="E21" s="26">
        <f t="shared" si="1"/>
        <v>-66.1716171617162</v>
      </c>
      <c r="F21" s="32">
        <v>606</v>
      </c>
    </row>
    <row r="22" ht="23.1" customHeight="1" spans="1:6">
      <c r="A22" s="28" t="s">
        <v>47</v>
      </c>
      <c r="B22" s="34">
        <v>50</v>
      </c>
      <c r="C22" s="32">
        <v>42</v>
      </c>
      <c r="D22" s="30">
        <f t="shared" si="0"/>
        <v>84</v>
      </c>
      <c r="E22" s="26">
        <f t="shared" si="1"/>
        <v>-71.8120805369127</v>
      </c>
      <c r="F22" s="32">
        <v>149</v>
      </c>
    </row>
    <row r="23" ht="23.1" customHeight="1" spans="1:6">
      <c r="A23" s="28" t="s">
        <v>48</v>
      </c>
      <c r="B23" s="33">
        <f>B24</f>
        <v>0</v>
      </c>
      <c r="C23" s="32">
        <f>C24</f>
        <v>280</v>
      </c>
      <c r="D23" s="30"/>
      <c r="E23" s="26">
        <f t="shared" si="1"/>
        <v>131.404958677686</v>
      </c>
      <c r="F23" s="32">
        <f>F24</f>
        <v>121</v>
      </c>
    </row>
    <row r="24" ht="23.1" customHeight="1" spans="1:6">
      <c r="A24" s="28" t="s">
        <v>49</v>
      </c>
      <c r="B24" s="34"/>
      <c r="C24" s="32">
        <v>280</v>
      </c>
      <c r="D24" s="30"/>
      <c r="E24" s="26">
        <f t="shared" si="1"/>
        <v>131.404958677686</v>
      </c>
      <c r="F24" s="32">
        <v>121</v>
      </c>
    </row>
    <row r="25" ht="23.1" customHeight="1" spans="1:6">
      <c r="A25" s="28" t="s">
        <v>50</v>
      </c>
      <c r="B25" s="33">
        <f>B26</f>
        <v>240</v>
      </c>
      <c r="C25" s="32">
        <f>SUM(C26:C26)</f>
        <v>217</v>
      </c>
      <c r="D25" s="30">
        <f t="shared" si="0"/>
        <v>90.4166666666667</v>
      </c>
      <c r="E25" s="26">
        <f t="shared" si="1"/>
        <v>8.5</v>
      </c>
      <c r="F25" s="32">
        <f>SUM(F26:F26)</f>
        <v>200</v>
      </c>
    </row>
    <row r="26" ht="23.1" customHeight="1" spans="1:6">
      <c r="A26" s="28" t="s">
        <v>51</v>
      </c>
      <c r="B26" s="34">
        <v>240</v>
      </c>
      <c r="C26" s="32">
        <v>217</v>
      </c>
      <c r="D26" s="30">
        <f t="shared" si="0"/>
        <v>90.4166666666667</v>
      </c>
      <c r="E26" s="26">
        <f t="shared" si="1"/>
        <v>8.5</v>
      </c>
      <c r="F26" s="32">
        <v>200</v>
      </c>
    </row>
    <row r="27" ht="23.1" customHeight="1" spans="1:6">
      <c r="A27" s="28" t="s">
        <v>52</v>
      </c>
      <c r="B27" s="34">
        <f>B28</f>
        <v>3491</v>
      </c>
      <c r="C27" s="32">
        <f>C28</f>
        <v>3491</v>
      </c>
      <c r="D27" s="30">
        <f t="shared" si="0"/>
        <v>100</v>
      </c>
      <c r="E27" s="26">
        <f t="shared" si="1"/>
        <v>26.7610748002905</v>
      </c>
      <c r="F27" s="32">
        <f>F28</f>
        <v>2754</v>
      </c>
    </row>
    <row r="28" ht="23.1" customHeight="1" spans="1:6">
      <c r="A28" s="28" t="s">
        <v>53</v>
      </c>
      <c r="B28" s="34">
        <f>B29</f>
        <v>3491</v>
      </c>
      <c r="C28" s="32">
        <f>C29</f>
        <v>3491</v>
      </c>
      <c r="D28" s="30">
        <f t="shared" si="0"/>
        <v>100</v>
      </c>
      <c r="E28" s="26">
        <f t="shared" si="1"/>
        <v>26.7610748002905</v>
      </c>
      <c r="F28" s="32">
        <f>F29</f>
        <v>2754</v>
      </c>
    </row>
    <row r="29" ht="23.1" customHeight="1" spans="1:6">
      <c r="A29" s="28" t="s">
        <v>54</v>
      </c>
      <c r="B29" s="34">
        <v>3491</v>
      </c>
      <c r="C29" s="32">
        <v>3491</v>
      </c>
      <c r="D29" s="30">
        <f t="shared" si="0"/>
        <v>100</v>
      </c>
      <c r="E29" s="26">
        <f t="shared" si="1"/>
        <v>26.7610748002905</v>
      </c>
      <c r="F29" s="32">
        <v>2754</v>
      </c>
    </row>
    <row r="30" ht="23.1" customHeight="1" spans="1:6">
      <c r="A30" s="28" t="s">
        <v>55</v>
      </c>
      <c r="B30" s="33">
        <f>SUM(B31,B32,)</f>
        <v>10103</v>
      </c>
      <c r="C30" s="33">
        <f>SUM(C31,C32,)</f>
        <v>9640</v>
      </c>
      <c r="D30" s="30">
        <f t="shared" si="0"/>
        <v>95.4172028110462</v>
      </c>
      <c r="E30" s="26">
        <f t="shared" si="1"/>
        <v>-37.0675022848936</v>
      </c>
      <c r="F30" s="32">
        <f>SUM(F31,F32,)</f>
        <v>15318</v>
      </c>
    </row>
    <row r="31" ht="23.1" customHeight="1" spans="1:6">
      <c r="A31" s="28" t="s">
        <v>56</v>
      </c>
      <c r="B31" s="33">
        <v>8860</v>
      </c>
      <c r="C31" s="32">
        <v>8757</v>
      </c>
      <c r="D31" s="30">
        <f t="shared" si="0"/>
        <v>98.8374717832957</v>
      </c>
      <c r="E31" s="26">
        <f t="shared" si="1"/>
        <v>-37.8583593528243</v>
      </c>
      <c r="F31" s="32">
        <v>14092</v>
      </c>
    </row>
    <row r="32" ht="23.1" customHeight="1" spans="1:6">
      <c r="A32" s="28" t="s">
        <v>57</v>
      </c>
      <c r="B32" s="33">
        <f>SUM(B33:B36)</f>
        <v>1243</v>
      </c>
      <c r="C32" s="32">
        <f>SUM(C33:C37)</f>
        <v>883</v>
      </c>
      <c r="D32" s="30">
        <f t="shared" si="0"/>
        <v>71.0378117457764</v>
      </c>
      <c r="E32" s="26">
        <f t="shared" si="1"/>
        <v>-27.9771615008157</v>
      </c>
      <c r="F32" s="32">
        <f>SUM(F33:F36)</f>
        <v>1226</v>
      </c>
    </row>
    <row r="33" ht="23.1" customHeight="1" spans="1:6">
      <c r="A33" s="28" t="s">
        <v>58</v>
      </c>
      <c r="B33" s="34">
        <v>640</v>
      </c>
      <c r="C33" s="32">
        <v>529</v>
      </c>
      <c r="D33" s="30">
        <f t="shared" si="0"/>
        <v>82.65625</v>
      </c>
      <c r="E33" s="26">
        <f t="shared" si="1"/>
        <v>-16.6929133858268</v>
      </c>
      <c r="F33" s="32">
        <v>635</v>
      </c>
    </row>
    <row r="34" ht="23.1" customHeight="1" spans="1:6">
      <c r="A34" s="28" t="s">
        <v>59</v>
      </c>
      <c r="B34" s="34">
        <v>550</v>
      </c>
      <c r="C34" s="32">
        <v>322</v>
      </c>
      <c r="D34" s="30">
        <f t="shared" si="0"/>
        <v>58.5454545454545</v>
      </c>
      <c r="E34" s="26">
        <f t="shared" si="1"/>
        <v>-40.8088235294118</v>
      </c>
      <c r="F34" s="32">
        <v>544</v>
      </c>
    </row>
    <row r="35" ht="23.1" customHeight="1" spans="1:6">
      <c r="A35" s="28" t="s">
        <v>60</v>
      </c>
      <c r="B35" s="34">
        <v>15</v>
      </c>
      <c r="C35" s="32">
        <v>12</v>
      </c>
      <c r="D35" s="30">
        <f t="shared" si="0"/>
        <v>80</v>
      </c>
      <c r="E35" s="26">
        <f t="shared" si="1"/>
        <v>0</v>
      </c>
      <c r="F35" s="32">
        <v>12</v>
      </c>
    </row>
    <row r="36" ht="23.1" customHeight="1" spans="1:6">
      <c r="A36" s="28" t="s">
        <v>61</v>
      </c>
      <c r="B36" s="34">
        <v>38</v>
      </c>
      <c r="C36" s="32">
        <v>16</v>
      </c>
      <c r="D36" s="30">
        <f t="shared" si="0"/>
        <v>42.1052631578947</v>
      </c>
      <c r="E36" s="26">
        <f t="shared" si="1"/>
        <v>-54.2857142857143</v>
      </c>
      <c r="F36" s="32">
        <v>35</v>
      </c>
    </row>
    <row r="37" ht="23.1" customHeight="1" spans="1:6">
      <c r="A37" s="28" t="s">
        <v>62</v>
      </c>
      <c r="B37" s="34"/>
      <c r="C37" s="32">
        <v>4</v>
      </c>
      <c r="D37" s="30"/>
      <c r="E37" s="26"/>
      <c r="F37" s="32"/>
    </row>
    <row r="38" ht="23.1" customHeight="1" spans="1:6">
      <c r="A38" s="28" t="s">
        <v>63</v>
      </c>
      <c r="B38" s="34">
        <v>925</v>
      </c>
      <c r="C38" s="29">
        <f>C39</f>
        <v>925</v>
      </c>
      <c r="D38" s="30">
        <f t="shared" si="0"/>
        <v>100</v>
      </c>
      <c r="E38" s="26"/>
      <c r="F38" s="29">
        <f>F39</f>
        <v>925</v>
      </c>
    </row>
    <row r="39" ht="26.45" customHeight="1" spans="1:6">
      <c r="A39" s="28" t="s">
        <v>64</v>
      </c>
      <c r="B39" s="34">
        <v>925</v>
      </c>
      <c r="C39" s="29">
        <f>SUM(C40)</f>
        <v>925</v>
      </c>
      <c r="D39" s="30">
        <f t="shared" si="0"/>
        <v>100</v>
      </c>
      <c r="E39" s="26"/>
      <c r="F39" s="29">
        <f>SUM(F40)</f>
        <v>925</v>
      </c>
    </row>
    <row r="40" spans="1:6">
      <c r="A40" s="28" t="s">
        <v>65</v>
      </c>
      <c r="B40" s="34">
        <v>925</v>
      </c>
      <c r="C40" s="29">
        <v>925</v>
      </c>
      <c r="D40" s="30">
        <f t="shared" si="0"/>
        <v>100</v>
      </c>
      <c r="E40" s="26"/>
      <c r="F40" s="29">
        <v>925</v>
      </c>
    </row>
    <row r="41" spans="1:6">
      <c r="A41" s="28" t="s">
        <v>66</v>
      </c>
      <c r="B41" s="34">
        <f>B42</f>
        <v>0</v>
      </c>
      <c r="C41" s="34">
        <f>C42</f>
        <v>9</v>
      </c>
      <c r="D41" s="30"/>
      <c r="E41" s="36"/>
      <c r="F41" s="29"/>
    </row>
    <row r="42" spans="1:6">
      <c r="A42" s="28" t="s">
        <v>67</v>
      </c>
      <c r="B42" s="34"/>
      <c r="C42" s="29">
        <v>9</v>
      </c>
      <c r="D42" s="30"/>
      <c r="E42" s="36"/>
      <c r="F42" s="29"/>
    </row>
    <row r="43" spans="1:6">
      <c r="A43" s="37" t="s">
        <v>68</v>
      </c>
      <c r="B43" s="34">
        <v>10843</v>
      </c>
      <c r="C43" s="29">
        <v>10843</v>
      </c>
      <c r="D43" s="30">
        <f t="shared" si="0"/>
        <v>100</v>
      </c>
      <c r="E43" s="36"/>
      <c r="F43" s="29"/>
    </row>
    <row r="44" ht="15" customHeight="1" spans="1:6">
      <c r="A44" s="38" t="s">
        <v>69</v>
      </c>
      <c r="B44" s="39">
        <f>SUM(B45:B47)</f>
        <v>400</v>
      </c>
      <c r="C44" s="39">
        <f>SUM(C45:C47)</f>
        <v>1343</v>
      </c>
      <c r="D44" s="40"/>
      <c r="E44" s="41"/>
      <c r="F44" s="42">
        <f>F45+F46+F47</f>
        <v>1208</v>
      </c>
    </row>
    <row r="45" ht="15" spans="1:6">
      <c r="A45" s="43" t="s">
        <v>70</v>
      </c>
      <c r="B45" s="29"/>
      <c r="C45" s="44">
        <v>260</v>
      </c>
      <c r="D45" s="45"/>
      <c r="E45" s="46"/>
      <c r="F45" s="42">
        <v>1</v>
      </c>
    </row>
    <row r="46" ht="15" spans="1:6">
      <c r="A46" s="43" t="s">
        <v>71</v>
      </c>
      <c r="B46" s="29">
        <v>400</v>
      </c>
      <c r="C46" s="44">
        <v>1083</v>
      </c>
      <c r="D46" s="47"/>
      <c r="E46" s="46"/>
      <c r="F46" s="42">
        <v>1207</v>
      </c>
    </row>
    <row r="47" ht="15" spans="1:6">
      <c r="A47" s="43" t="s">
        <v>72</v>
      </c>
      <c r="B47" s="48"/>
      <c r="C47" s="49"/>
      <c r="D47" s="45"/>
      <c r="E47" s="46"/>
      <c r="F47" s="42"/>
    </row>
    <row r="48" spans="1:6">
      <c r="A48" s="50" t="s">
        <v>73</v>
      </c>
      <c r="B48" s="51">
        <f>B44+B4</f>
        <v>46610</v>
      </c>
      <c r="C48" s="51">
        <f>C4+C44</f>
        <v>46760</v>
      </c>
      <c r="D48" s="25"/>
      <c r="E48" s="52"/>
      <c r="F48" s="42">
        <f>F44+F4</f>
        <v>66819</v>
      </c>
    </row>
    <row r="49" spans="1:5">
      <c r="A49" s="53" t="s">
        <v>22</v>
      </c>
      <c r="B49" s="54"/>
      <c r="C49" s="54"/>
      <c r="D49" s="54"/>
      <c r="E49" s="54"/>
    </row>
    <row r="50" spans="1:5">
      <c r="A50" s="55" t="s">
        <v>74</v>
      </c>
      <c r="B50" s="55"/>
      <c r="C50" s="55"/>
      <c r="D50" s="55"/>
      <c r="E50" s="55"/>
    </row>
    <row r="51" spans="1:5">
      <c r="A51" s="56" t="s">
        <v>75</v>
      </c>
      <c r="B51" s="57"/>
      <c r="C51" s="57"/>
      <c r="D51" s="57"/>
      <c r="E51" s="57"/>
    </row>
    <row r="52" spans="1:5">
      <c r="A52" s="56" t="s">
        <v>76</v>
      </c>
      <c r="B52" s="57"/>
      <c r="C52" s="57"/>
      <c r="D52" s="57"/>
      <c r="E52" s="57"/>
    </row>
    <row r="53" spans="1:5">
      <c r="A53" s="56" t="s">
        <v>77</v>
      </c>
      <c r="B53" s="56"/>
      <c r="C53" s="56"/>
      <c r="D53" s="56"/>
      <c r="E53" s="56"/>
    </row>
    <row r="54" spans="1:5">
      <c r="A54" s="56" t="s">
        <v>78</v>
      </c>
      <c r="B54" s="57"/>
      <c r="C54" s="57"/>
      <c r="D54" s="57"/>
      <c r="E54" s="57"/>
    </row>
    <row r="55" spans="1:5">
      <c r="A55" s="56" t="s">
        <v>79</v>
      </c>
      <c r="B55" s="57"/>
      <c r="C55" s="57"/>
      <c r="D55" s="57"/>
      <c r="E55" s="57"/>
    </row>
    <row r="56" spans="1:5">
      <c r="A56" s="56" t="s">
        <v>80</v>
      </c>
      <c r="B56" s="57"/>
      <c r="C56" s="57"/>
      <c r="D56" s="57"/>
      <c r="E56" s="57"/>
    </row>
    <row r="57" spans="1:5">
      <c r="A57" s="56" t="s">
        <v>81</v>
      </c>
      <c r="B57" s="57"/>
      <c r="C57" s="57"/>
      <c r="D57" s="57"/>
      <c r="E57" s="57"/>
    </row>
    <row r="58" spans="1:5">
      <c r="A58" s="56" t="s">
        <v>82</v>
      </c>
      <c r="B58" s="57"/>
      <c r="C58" s="57"/>
      <c r="D58" s="57"/>
      <c r="E58" s="57"/>
    </row>
  </sheetData>
  <mergeCells count="11">
    <mergeCell ref="A1:E1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</mergeCells>
  <printOptions horizontalCentered="1"/>
  <pageMargins left="0.511811023622047" right="0.511811023622047" top="0.984251968503937" bottom="0.984251968503937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topLeftCell="A3" workbookViewId="0">
      <selection activeCell="A3" sqref="A3"/>
    </sheetView>
  </sheetViews>
  <sheetFormatPr defaultColWidth="9" defaultRowHeight="12.75" outlineLevelCol="5"/>
  <cols>
    <col min="1" max="1" width="49.375" style="14" customWidth="1"/>
    <col min="2" max="2" width="15.75" style="14" customWidth="1"/>
    <col min="3" max="3" width="12.75" style="14" customWidth="1"/>
    <col min="4" max="4" width="11.375" style="14" customWidth="1"/>
    <col min="5" max="5" width="15.875" style="14" customWidth="1"/>
    <col min="6" max="6" width="10.625" style="14" hidden="1" customWidth="1"/>
    <col min="7" max="16384" width="9" style="14"/>
  </cols>
  <sheetData>
    <row r="1" ht="32.25" customHeight="1" spans="1:5">
      <c r="A1" s="15" t="s">
        <v>83</v>
      </c>
      <c r="B1" s="15"/>
      <c r="C1" s="15"/>
      <c r="D1" s="15"/>
      <c r="E1" s="15"/>
    </row>
    <row r="2" ht="21" customHeight="1" spans="1:6">
      <c r="A2" s="16"/>
      <c r="B2" s="17"/>
      <c r="C2" s="16"/>
      <c r="D2" s="16"/>
      <c r="E2" s="18" t="s">
        <v>1</v>
      </c>
      <c r="F2" s="16"/>
    </row>
    <row r="3" s="13" customFormat="1" ht="48.75" customHeight="1" spans="1:6">
      <c r="A3" s="85" t="s">
        <v>28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29</v>
      </c>
    </row>
    <row r="4" s="13" customFormat="1" ht="23.1" customHeight="1" spans="1:6">
      <c r="A4" s="23" t="s">
        <v>30</v>
      </c>
      <c r="B4" s="24">
        <f>B5+B10+B13+B27+B30+B38+B41+B43</f>
        <v>46210</v>
      </c>
      <c r="C4" s="24">
        <f>C5+C10+C13+C27+C30+C38+C41+C43</f>
        <v>45417</v>
      </c>
      <c r="D4" s="25">
        <f t="shared" ref="D4:D9" si="0">C4/B4*100</f>
        <v>98.2839212291712</v>
      </c>
      <c r="E4" s="26">
        <f t="shared" ref="E4:E9" si="1">(C4/F4-1)*100</f>
        <v>-30.778375577266</v>
      </c>
      <c r="F4" s="27">
        <f>F5+F10+F13+F27+F30+F38</f>
        <v>65611</v>
      </c>
    </row>
    <row r="5" ht="23.1" customHeight="1" spans="1:6">
      <c r="A5" s="28" t="s">
        <v>31</v>
      </c>
      <c r="B5" s="29">
        <f t="shared" ref="B5:F5" si="2">B6+B8</f>
        <v>8</v>
      </c>
      <c r="C5" s="29">
        <f t="shared" si="2"/>
        <v>3</v>
      </c>
      <c r="D5" s="30">
        <f t="shared" si="0"/>
        <v>37.5</v>
      </c>
      <c r="E5" s="26">
        <f t="shared" si="1"/>
        <v>-81.25</v>
      </c>
      <c r="F5" s="31">
        <f t="shared" si="2"/>
        <v>16</v>
      </c>
    </row>
    <row r="6" ht="23.1" customHeight="1" spans="1:6">
      <c r="A6" s="28" t="s">
        <v>32</v>
      </c>
      <c r="B6" s="29"/>
      <c r="C6" s="29">
        <f t="shared" ref="C6:C11" si="3">C7</f>
        <v>0</v>
      </c>
      <c r="D6" s="30"/>
      <c r="E6" s="26"/>
      <c r="F6" s="29">
        <f t="shared" ref="F6:F11" si="4">F7</f>
        <v>3</v>
      </c>
    </row>
    <row r="7" ht="23.1" customHeight="1" spans="1:6">
      <c r="A7" s="28" t="s">
        <v>33</v>
      </c>
      <c r="B7" s="29"/>
      <c r="C7" s="29"/>
      <c r="D7" s="30"/>
      <c r="E7" s="26"/>
      <c r="F7" s="29">
        <v>3</v>
      </c>
    </row>
    <row r="8" ht="23.1" customHeight="1" spans="1:6">
      <c r="A8" s="28" t="s">
        <v>34</v>
      </c>
      <c r="B8" s="29">
        <f t="shared" ref="B8:F8" si="5">B9</f>
        <v>8</v>
      </c>
      <c r="C8" s="29">
        <f t="shared" si="5"/>
        <v>3</v>
      </c>
      <c r="D8" s="30">
        <f t="shared" si="0"/>
        <v>37.5</v>
      </c>
      <c r="E8" s="26">
        <f t="shared" si="1"/>
        <v>-76.9230769230769</v>
      </c>
      <c r="F8" s="29">
        <f t="shared" si="5"/>
        <v>13</v>
      </c>
    </row>
    <row r="9" ht="23.1" customHeight="1" spans="1:6">
      <c r="A9" s="28" t="s">
        <v>35</v>
      </c>
      <c r="B9" s="29">
        <v>8</v>
      </c>
      <c r="C9" s="32">
        <v>3</v>
      </c>
      <c r="D9" s="30">
        <f t="shared" si="0"/>
        <v>37.5</v>
      </c>
      <c r="E9" s="26">
        <f t="shared" si="1"/>
        <v>-76.9230769230769</v>
      </c>
      <c r="F9" s="32">
        <v>13</v>
      </c>
    </row>
    <row r="10" ht="23.1" customHeight="1" spans="1:6">
      <c r="A10" s="28" t="s">
        <v>36</v>
      </c>
      <c r="B10" s="32"/>
      <c r="C10" s="32">
        <f t="shared" si="3"/>
        <v>0</v>
      </c>
      <c r="D10" s="25"/>
      <c r="E10" s="26"/>
      <c r="F10" s="32">
        <f t="shared" si="4"/>
        <v>10</v>
      </c>
    </row>
    <row r="11" ht="23.1" customHeight="1" spans="1:6">
      <c r="A11" s="28" t="s">
        <v>37</v>
      </c>
      <c r="B11" s="33"/>
      <c r="C11" s="32">
        <f t="shared" si="3"/>
        <v>0</v>
      </c>
      <c r="D11" s="25"/>
      <c r="E11" s="26"/>
      <c r="F11" s="32">
        <f t="shared" si="4"/>
        <v>10</v>
      </c>
    </row>
    <row r="12" ht="23.1" customHeight="1" spans="1:6">
      <c r="A12" s="28" t="s">
        <v>38</v>
      </c>
      <c r="B12" s="34"/>
      <c r="C12" s="32"/>
      <c r="D12" s="25"/>
      <c r="E12" s="26"/>
      <c r="F12" s="32">
        <v>10</v>
      </c>
    </row>
    <row r="13" ht="23.1" customHeight="1" spans="1:6">
      <c r="A13" s="28" t="s">
        <v>39</v>
      </c>
      <c r="B13" s="33">
        <f t="shared" ref="B13:F13" si="6">B14+B20+B22+B23+B25</f>
        <v>20840</v>
      </c>
      <c r="C13" s="32">
        <f t="shared" si="6"/>
        <v>20506</v>
      </c>
      <c r="D13" s="30">
        <f t="shared" ref="D13:D22" si="7">C13/B13*100</f>
        <v>98.3973128598848</v>
      </c>
      <c r="E13" s="26">
        <f t="shared" ref="E13:E18" si="8">(C13/F13-1)*100</f>
        <v>-55.9843736584528</v>
      </c>
      <c r="F13" s="32">
        <f t="shared" si="6"/>
        <v>46588</v>
      </c>
    </row>
    <row r="14" ht="23.1" customHeight="1" spans="1:6">
      <c r="A14" s="28" t="s">
        <v>40</v>
      </c>
      <c r="B14" s="33">
        <f t="shared" ref="B14:F14" si="9">SUM(B15:B19)</f>
        <v>20100</v>
      </c>
      <c r="C14" s="33">
        <f t="shared" si="9"/>
        <v>19762</v>
      </c>
      <c r="D14" s="30">
        <f t="shared" si="7"/>
        <v>98.318407960199</v>
      </c>
      <c r="E14" s="26">
        <f t="shared" si="8"/>
        <v>-56.5784847952188</v>
      </c>
      <c r="F14" s="33">
        <f t="shared" si="9"/>
        <v>45512</v>
      </c>
    </row>
    <row r="15" ht="23.1" customHeight="1" spans="1:6">
      <c r="A15" s="35" t="s">
        <v>41</v>
      </c>
      <c r="B15" s="34">
        <v>16000</v>
      </c>
      <c r="C15" s="32">
        <v>16432</v>
      </c>
      <c r="D15" s="30">
        <f t="shared" si="7"/>
        <v>102.7</v>
      </c>
      <c r="E15" s="26">
        <f t="shared" si="8"/>
        <v>-59.0969058820601</v>
      </c>
      <c r="F15" s="32">
        <v>40173</v>
      </c>
    </row>
    <row r="16" ht="23.1" customHeight="1" spans="1:6">
      <c r="A16" s="35" t="s">
        <v>42</v>
      </c>
      <c r="B16" s="34">
        <v>1300</v>
      </c>
      <c r="C16" s="32">
        <v>580</v>
      </c>
      <c r="D16" s="30">
        <f t="shared" si="7"/>
        <v>44.6153846153846</v>
      </c>
      <c r="E16" s="26">
        <f t="shared" si="8"/>
        <v>-13.6904761904762</v>
      </c>
      <c r="F16" s="32">
        <v>672</v>
      </c>
    </row>
    <row r="17" ht="23.1" customHeight="1" spans="1:6">
      <c r="A17" s="35" t="s">
        <v>43</v>
      </c>
      <c r="B17" s="34">
        <v>900</v>
      </c>
      <c r="C17" s="32">
        <v>112</v>
      </c>
      <c r="D17" s="30">
        <f t="shared" si="7"/>
        <v>12.4444444444444</v>
      </c>
      <c r="E17" s="26">
        <f t="shared" si="8"/>
        <v>-27.2727272727273</v>
      </c>
      <c r="F17" s="32">
        <v>154</v>
      </c>
    </row>
    <row r="18" s="13" customFormat="1" ht="23.1" customHeight="1" spans="1:6">
      <c r="A18" s="35" t="s">
        <v>44</v>
      </c>
      <c r="B18" s="34">
        <v>1800</v>
      </c>
      <c r="C18" s="32">
        <v>2638</v>
      </c>
      <c r="D18" s="30">
        <f t="shared" si="7"/>
        <v>146.555555555556</v>
      </c>
      <c r="E18" s="26">
        <f t="shared" si="8"/>
        <v>-34.6220570012392</v>
      </c>
      <c r="F18" s="32">
        <v>4035</v>
      </c>
    </row>
    <row r="19" ht="23.1" customHeight="1" spans="1:6">
      <c r="A19" s="35" t="s">
        <v>45</v>
      </c>
      <c r="B19" s="34">
        <v>100</v>
      </c>
      <c r="C19" s="32"/>
      <c r="D19" s="30">
        <f t="shared" si="7"/>
        <v>0</v>
      </c>
      <c r="E19" s="26"/>
      <c r="F19" s="32">
        <v>478</v>
      </c>
    </row>
    <row r="20" ht="23.1" customHeight="1" spans="1:6">
      <c r="A20" s="28" t="s">
        <v>46</v>
      </c>
      <c r="B20" s="33">
        <f>B21</f>
        <v>450</v>
      </c>
      <c r="C20" s="32">
        <f>SUM(C21:C21)</f>
        <v>205</v>
      </c>
      <c r="D20" s="30">
        <f t="shared" si="7"/>
        <v>45.5555555555556</v>
      </c>
      <c r="E20" s="26">
        <f t="shared" ref="E20:E36" si="10">(C20/F20-1)*100</f>
        <v>-66.1716171617162</v>
      </c>
      <c r="F20" s="32">
        <f>SUM(F21:F21)</f>
        <v>606</v>
      </c>
    </row>
    <row r="21" ht="23.1" customHeight="1" spans="1:6">
      <c r="A21" s="28" t="s">
        <v>41</v>
      </c>
      <c r="B21" s="34">
        <v>450</v>
      </c>
      <c r="C21" s="32">
        <v>205</v>
      </c>
      <c r="D21" s="30">
        <f t="shared" si="7"/>
        <v>45.5555555555556</v>
      </c>
      <c r="E21" s="26">
        <f t="shared" si="10"/>
        <v>-66.1716171617162</v>
      </c>
      <c r="F21" s="32">
        <v>606</v>
      </c>
    </row>
    <row r="22" ht="23.1" customHeight="1" spans="1:6">
      <c r="A22" s="28" t="s">
        <v>47</v>
      </c>
      <c r="B22" s="34">
        <v>50</v>
      </c>
      <c r="C22" s="32">
        <v>42</v>
      </c>
      <c r="D22" s="30">
        <f t="shared" si="7"/>
        <v>84</v>
      </c>
      <c r="E22" s="26">
        <f t="shared" si="10"/>
        <v>-71.8120805369127</v>
      </c>
      <c r="F22" s="32">
        <v>149</v>
      </c>
    </row>
    <row r="23" ht="23.1" customHeight="1" spans="1:6">
      <c r="A23" s="28" t="s">
        <v>48</v>
      </c>
      <c r="B23" s="33">
        <f t="shared" ref="B23:F23" si="11">B24</f>
        <v>0</v>
      </c>
      <c r="C23" s="32">
        <f t="shared" si="11"/>
        <v>280</v>
      </c>
      <c r="D23" s="30"/>
      <c r="E23" s="26">
        <f t="shared" si="10"/>
        <v>131.404958677686</v>
      </c>
      <c r="F23" s="32">
        <f t="shared" si="11"/>
        <v>121</v>
      </c>
    </row>
    <row r="24" ht="23.1" customHeight="1" spans="1:6">
      <c r="A24" s="28" t="s">
        <v>49</v>
      </c>
      <c r="B24" s="34"/>
      <c r="C24" s="32">
        <v>280</v>
      </c>
      <c r="D24" s="30"/>
      <c r="E24" s="26">
        <f t="shared" si="10"/>
        <v>131.404958677686</v>
      </c>
      <c r="F24" s="32">
        <v>121</v>
      </c>
    </row>
    <row r="25" ht="23.1" customHeight="1" spans="1:6">
      <c r="A25" s="28" t="s">
        <v>50</v>
      </c>
      <c r="B25" s="33">
        <f>B26</f>
        <v>240</v>
      </c>
      <c r="C25" s="32">
        <f>SUM(C26:C26)</f>
        <v>217</v>
      </c>
      <c r="D25" s="30">
        <f t="shared" ref="D25:D36" si="12">C25/B25*100</f>
        <v>90.4166666666667</v>
      </c>
      <c r="E25" s="26">
        <f t="shared" si="10"/>
        <v>8.5</v>
      </c>
      <c r="F25" s="32">
        <f>SUM(F26:F26)</f>
        <v>200</v>
      </c>
    </row>
    <row r="26" ht="23.1" customHeight="1" spans="1:6">
      <c r="A26" s="28" t="s">
        <v>51</v>
      </c>
      <c r="B26" s="34">
        <v>240</v>
      </c>
      <c r="C26" s="32">
        <v>217</v>
      </c>
      <c r="D26" s="30">
        <f t="shared" si="12"/>
        <v>90.4166666666667</v>
      </c>
      <c r="E26" s="26">
        <f t="shared" si="10"/>
        <v>8.5</v>
      </c>
      <c r="F26" s="32">
        <v>200</v>
      </c>
    </row>
    <row r="27" ht="23.1" customHeight="1" spans="1:6">
      <c r="A27" s="28" t="s">
        <v>52</v>
      </c>
      <c r="B27" s="34">
        <f t="shared" ref="B27:F27" si="13">B28</f>
        <v>3491</v>
      </c>
      <c r="C27" s="32">
        <f t="shared" si="13"/>
        <v>3491</v>
      </c>
      <c r="D27" s="30">
        <f t="shared" si="12"/>
        <v>100</v>
      </c>
      <c r="E27" s="26">
        <f t="shared" si="10"/>
        <v>26.7610748002905</v>
      </c>
      <c r="F27" s="32">
        <f t="shared" si="13"/>
        <v>2754</v>
      </c>
    </row>
    <row r="28" ht="23.1" customHeight="1" spans="1:6">
      <c r="A28" s="28" t="s">
        <v>53</v>
      </c>
      <c r="B28" s="34">
        <f t="shared" ref="B28:F28" si="14">B29</f>
        <v>3491</v>
      </c>
      <c r="C28" s="32">
        <f t="shared" si="14"/>
        <v>3491</v>
      </c>
      <c r="D28" s="30">
        <f t="shared" si="12"/>
        <v>100</v>
      </c>
      <c r="E28" s="26">
        <f t="shared" si="10"/>
        <v>26.7610748002905</v>
      </c>
      <c r="F28" s="32">
        <f t="shared" si="14"/>
        <v>2754</v>
      </c>
    </row>
    <row r="29" ht="23.1" customHeight="1" spans="1:6">
      <c r="A29" s="28" t="s">
        <v>54</v>
      </c>
      <c r="B29" s="34">
        <v>3491</v>
      </c>
      <c r="C29" s="32">
        <v>3491</v>
      </c>
      <c r="D29" s="30">
        <f t="shared" si="12"/>
        <v>100</v>
      </c>
      <c r="E29" s="26">
        <f t="shared" si="10"/>
        <v>26.7610748002905</v>
      </c>
      <c r="F29" s="32">
        <v>2754</v>
      </c>
    </row>
    <row r="30" ht="23.1" customHeight="1" spans="1:6">
      <c r="A30" s="28" t="s">
        <v>55</v>
      </c>
      <c r="B30" s="33">
        <f t="shared" ref="B30:F30" si="15">SUM(B31,B32,)</f>
        <v>10103</v>
      </c>
      <c r="C30" s="33">
        <f t="shared" si="15"/>
        <v>9640</v>
      </c>
      <c r="D30" s="30">
        <f t="shared" si="12"/>
        <v>95.4172028110462</v>
      </c>
      <c r="E30" s="26">
        <f t="shared" si="10"/>
        <v>-37.0675022848936</v>
      </c>
      <c r="F30" s="32">
        <f t="shared" si="15"/>
        <v>15318</v>
      </c>
    </row>
    <row r="31" ht="23.1" customHeight="1" spans="1:6">
      <c r="A31" s="28" t="s">
        <v>56</v>
      </c>
      <c r="B31" s="33">
        <v>8860</v>
      </c>
      <c r="C31" s="32">
        <v>8757</v>
      </c>
      <c r="D31" s="30">
        <f t="shared" si="12"/>
        <v>98.8374717832957</v>
      </c>
      <c r="E31" s="26">
        <f t="shared" si="10"/>
        <v>-37.8583593528243</v>
      </c>
      <c r="F31" s="32">
        <v>14092</v>
      </c>
    </row>
    <row r="32" ht="23.1" customHeight="1" spans="1:6">
      <c r="A32" s="28" t="s">
        <v>57</v>
      </c>
      <c r="B32" s="33">
        <f>SUM(B33:B36)</f>
        <v>1243</v>
      </c>
      <c r="C32" s="32">
        <f>SUM(C33:C37)</f>
        <v>883</v>
      </c>
      <c r="D32" s="30">
        <f t="shared" si="12"/>
        <v>71.0378117457764</v>
      </c>
      <c r="E32" s="26">
        <f t="shared" si="10"/>
        <v>-27.9771615008157</v>
      </c>
      <c r="F32" s="32">
        <f>SUM(F33:F36)</f>
        <v>1226</v>
      </c>
    </row>
    <row r="33" ht="23.1" customHeight="1" spans="1:6">
      <c r="A33" s="28" t="s">
        <v>58</v>
      </c>
      <c r="B33" s="34">
        <v>640</v>
      </c>
      <c r="C33" s="32">
        <v>529</v>
      </c>
      <c r="D33" s="30">
        <f t="shared" si="12"/>
        <v>82.65625</v>
      </c>
      <c r="E33" s="26">
        <f t="shared" si="10"/>
        <v>-16.6929133858268</v>
      </c>
      <c r="F33" s="32">
        <v>635</v>
      </c>
    </row>
    <row r="34" ht="23.1" customHeight="1" spans="1:6">
      <c r="A34" s="28" t="s">
        <v>59</v>
      </c>
      <c r="B34" s="34">
        <v>550</v>
      </c>
      <c r="C34" s="32">
        <v>322</v>
      </c>
      <c r="D34" s="30">
        <f t="shared" si="12"/>
        <v>58.5454545454545</v>
      </c>
      <c r="E34" s="26">
        <f t="shared" si="10"/>
        <v>-40.8088235294118</v>
      </c>
      <c r="F34" s="32">
        <v>544</v>
      </c>
    </row>
    <row r="35" ht="23.1" customHeight="1" spans="1:6">
      <c r="A35" s="28" t="s">
        <v>60</v>
      </c>
      <c r="B35" s="34">
        <v>15</v>
      </c>
      <c r="C35" s="32">
        <v>12</v>
      </c>
      <c r="D35" s="30">
        <f t="shared" si="12"/>
        <v>80</v>
      </c>
      <c r="E35" s="26">
        <f t="shared" si="10"/>
        <v>0</v>
      </c>
      <c r="F35" s="32">
        <v>12</v>
      </c>
    </row>
    <row r="36" ht="23.1" customHeight="1" spans="1:6">
      <c r="A36" s="28" t="s">
        <v>61</v>
      </c>
      <c r="B36" s="34">
        <v>38</v>
      </c>
      <c r="C36" s="32">
        <v>16</v>
      </c>
      <c r="D36" s="30">
        <f t="shared" si="12"/>
        <v>42.1052631578947</v>
      </c>
      <c r="E36" s="26">
        <f t="shared" si="10"/>
        <v>-54.2857142857143</v>
      </c>
      <c r="F36" s="32">
        <v>35</v>
      </c>
    </row>
    <row r="37" ht="23.1" customHeight="1" spans="1:6">
      <c r="A37" s="28" t="s">
        <v>62</v>
      </c>
      <c r="B37" s="34"/>
      <c r="C37" s="32">
        <v>4</v>
      </c>
      <c r="D37" s="30"/>
      <c r="E37" s="26"/>
      <c r="F37" s="32"/>
    </row>
    <row r="38" ht="23.1" customHeight="1" spans="1:6">
      <c r="A38" s="28" t="s">
        <v>63</v>
      </c>
      <c r="B38" s="34">
        <v>925</v>
      </c>
      <c r="C38" s="29">
        <f>C39</f>
        <v>925</v>
      </c>
      <c r="D38" s="30">
        <f t="shared" ref="D38:D40" si="16">C38/B38*100</f>
        <v>100</v>
      </c>
      <c r="E38" s="26"/>
      <c r="F38" s="29">
        <f>F39</f>
        <v>925</v>
      </c>
    </row>
    <row r="39" ht="26.45" customHeight="1" spans="1:6">
      <c r="A39" s="28" t="s">
        <v>64</v>
      </c>
      <c r="B39" s="34">
        <v>925</v>
      </c>
      <c r="C39" s="29">
        <f>SUM(C40)</f>
        <v>925</v>
      </c>
      <c r="D39" s="30">
        <f t="shared" si="16"/>
        <v>100</v>
      </c>
      <c r="E39" s="26"/>
      <c r="F39" s="29">
        <f>SUM(F40)</f>
        <v>925</v>
      </c>
    </row>
    <row r="40" spans="1:6">
      <c r="A40" s="28" t="s">
        <v>65</v>
      </c>
      <c r="B40" s="34">
        <v>925</v>
      </c>
      <c r="C40" s="29">
        <v>925</v>
      </c>
      <c r="D40" s="30">
        <f t="shared" si="16"/>
        <v>100</v>
      </c>
      <c r="E40" s="26"/>
      <c r="F40" s="29">
        <v>925</v>
      </c>
    </row>
    <row r="41" spans="1:6">
      <c r="A41" s="28" t="s">
        <v>66</v>
      </c>
      <c r="B41" s="34">
        <f>B42</f>
        <v>0</v>
      </c>
      <c r="C41" s="34">
        <f>C42</f>
        <v>9</v>
      </c>
      <c r="D41" s="30"/>
      <c r="E41" s="36"/>
      <c r="F41" s="29"/>
    </row>
    <row r="42" spans="1:6">
      <c r="A42" s="28" t="s">
        <v>67</v>
      </c>
      <c r="B42" s="34"/>
      <c r="C42" s="29">
        <v>9</v>
      </c>
      <c r="D42" s="30"/>
      <c r="E42" s="36"/>
      <c r="F42" s="29"/>
    </row>
    <row r="43" spans="1:6">
      <c r="A43" s="37" t="s">
        <v>68</v>
      </c>
      <c r="B43" s="34">
        <v>10843</v>
      </c>
      <c r="C43" s="29">
        <v>10843</v>
      </c>
      <c r="D43" s="30">
        <f>C43/B43*100</f>
        <v>100</v>
      </c>
      <c r="E43" s="36"/>
      <c r="F43" s="29"/>
    </row>
    <row r="44" ht="15" customHeight="1" spans="1:6">
      <c r="A44" s="38" t="s">
        <v>69</v>
      </c>
      <c r="B44" s="39">
        <f>SUM(B45:B47)</f>
        <v>400</v>
      </c>
      <c r="C44" s="39">
        <f>SUM(C45:C47)</f>
        <v>1343</v>
      </c>
      <c r="D44" s="40"/>
      <c r="E44" s="41"/>
      <c r="F44" s="42">
        <f>F45+F46+F47</f>
        <v>1208</v>
      </c>
    </row>
    <row r="45" ht="15" spans="1:6">
      <c r="A45" s="43" t="s">
        <v>70</v>
      </c>
      <c r="B45" s="29"/>
      <c r="C45" s="44">
        <v>260</v>
      </c>
      <c r="D45" s="45"/>
      <c r="E45" s="46"/>
      <c r="F45" s="42">
        <v>1</v>
      </c>
    </row>
    <row r="46" ht="15" spans="1:6">
      <c r="A46" s="43" t="s">
        <v>71</v>
      </c>
      <c r="B46" s="29">
        <v>400</v>
      </c>
      <c r="C46" s="44">
        <v>1083</v>
      </c>
      <c r="D46" s="47"/>
      <c r="E46" s="46"/>
      <c r="F46" s="42">
        <v>1207</v>
      </c>
    </row>
    <row r="47" ht="15" spans="1:6">
      <c r="A47" s="43" t="s">
        <v>72</v>
      </c>
      <c r="B47" s="48"/>
      <c r="C47" s="49"/>
      <c r="D47" s="45"/>
      <c r="E47" s="46"/>
      <c r="F47" s="42"/>
    </row>
    <row r="48" spans="1:6">
      <c r="A48" s="50" t="s">
        <v>73</v>
      </c>
      <c r="B48" s="51">
        <f>B44+B4</f>
        <v>46610</v>
      </c>
      <c r="C48" s="51">
        <f>C4+C44</f>
        <v>46760</v>
      </c>
      <c r="D48" s="25"/>
      <c r="E48" s="52"/>
      <c r="F48" s="42">
        <f>F44+F4</f>
        <v>66819</v>
      </c>
    </row>
    <row r="49" spans="1:5">
      <c r="A49" s="53" t="s">
        <v>22</v>
      </c>
      <c r="B49" s="54"/>
      <c r="C49" s="54"/>
      <c r="D49" s="54"/>
      <c r="E49" s="54"/>
    </row>
    <row r="50" spans="1:5">
      <c r="A50" s="55" t="s">
        <v>74</v>
      </c>
      <c r="B50" s="55"/>
      <c r="C50" s="55"/>
      <c r="D50" s="55"/>
      <c r="E50" s="55"/>
    </row>
    <row r="51" spans="1:5">
      <c r="A51" s="56" t="s">
        <v>75</v>
      </c>
      <c r="B51" s="57"/>
      <c r="C51" s="57"/>
      <c r="D51" s="57"/>
      <c r="E51" s="57"/>
    </row>
    <row r="52" spans="1:5">
      <c r="A52" s="56" t="s">
        <v>76</v>
      </c>
      <c r="B52" s="57"/>
      <c r="C52" s="57"/>
      <c r="D52" s="57"/>
      <c r="E52" s="57"/>
    </row>
    <row r="53" spans="1:5">
      <c r="A53" s="56" t="s">
        <v>77</v>
      </c>
      <c r="B53" s="56"/>
      <c r="C53" s="56"/>
      <c r="D53" s="56"/>
      <c r="E53" s="56"/>
    </row>
    <row r="54" spans="1:5">
      <c r="A54" s="56" t="s">
        <v>78</v>
      </c>
      <c r="B54" s="57"/>
      <c r="C54" s="57"/>
      <c r="D54" s="57"/>
      <c r="E54" s="57"/>
    </row>
    <row r="55" spans="1:5">
      <c r="A55" s="56" t="s">
        <v>79</v>
      </c>
      <c r="B55" s="57"/>
      <c r="C55" s="57"/>
      <c r="D55" s="57"/>
      <c r="E55" s="57"/>
    </row>
    <row r="56" spans="1:5">
      <c r="A56" s="56" t="s">
        <v>80</v>
      </c>
      <c r="B56" s="57"/>
      <c r="C56" s="57"/>
      <c r="D56" s="57"/>
      <c r="E56" s="57"/>
    </row>
    <row r="57" spans="1:5">
      <c r="A57" s="56" t="s">
        <v>81</v>
      </c>
      <c r="B57" s="57"/>
      <c r="C57" s="57"/>
      <c r="D57" s="57"/>
      <c r="E57" s="57"/>
    </row>
    <row r="58" spans="1:5">
      <c r="A58" s="56" t="s">
        <v>82</v>
      </c>
      <c r="B58" s="57"/>
      <c r="C58" s="57"/>
      <c r="D58" s="57"/>
      <c r="E58" s="57"/>
    </row>
  </sheetData>
  <mergeCells count="11">
    <mergeCell ref="A1:E1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</mergeCells>
  <printOptions horizontalCentered="1"/>
  <pageMargins left="0.511811023622047" right="0.511811023622047" top="0.984251968503937" bottom="0.984251968503937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D21" sqref="D21"/>
    </sheetView>
  </sheetViews>
  <sheetFormatPr defaultColWidth="9" defaultRowHeight="13.5" outlineLevelCol="7"/>
  <cols>
    <col min="1" max="1" width="11" customWidth="1"/>
    <col min="2" max="8" width="10" customWidth="1"/>
  </cols>
  <sheetData>
    <row r="1" ht="45" customHeight="1" spans="1:8">
      <c r="A1" s="6" t="s">
        <v>84</v>
      </c>
      <c r="B1" s="6"/>
      <c r="C1" s="6"/>
      <c r="D1" s="6"/>
      <c r="E1" s="6"/>
      <c r="F1" s="6"/>
      <c r="G1" s="6"/>
      <c r="H1" s="6"/>
    </row>
    <row r="2" ht="27" customHeight="1" spans="1:8">
      <c r="A2" s="7"/>
      <c r="B2" s="7"/>
      <c r="C2" s="7"/>
      <c r="D2" s="7"/>
      <c r="E2" s="7"/>
      <c r="F2" s="8" t="s">
        <v>85</v>
      </c>
      <c r="G2" s="8"/>
      <c r="H2" s="8"/>
    </row>
    <row r="3" ht="36" customHeight="1" spans="1:8">
      <c r="A3" s="9" t="s">
        <v>86</v>
      </c>
      <c r="B3" s="9" t="s">
        <v>87</v>
      </c>
      <c r="C3" s="9" t="s">
        <v>88</v>
      </c>
      <c r="D3" s="9" t="s">
        <v>89</v>
      </c>
      <c r="E3" s="9" t="s">
        <v>90</v>
      </c>
      <c r="F3" s="9" t="s">
        <v>91</v>
      </c>
      <c r="G3" s="9" t="s">
        <v>92</v>
      </c>
      <c r="H3" s="9" t="s">
        <v>93</v>
      </c>
    </row>
    <row r="4" ht="36" customHeight="1" spans="1:8">
      <c r="A4" s="10"/>
      <c r="B4" s="10"/>
      <c r="C4" s="10"/>
      <c r="D4" s="10"/>
      <c r="E4" s="10"/>
      <c r="F4" s="10"/>
      <c r="G4" s="10"/>
      <c r="H4" s="10"/>
    </row>
    <row r="5" ht="36" customHeight="1" spans="1:8">
      <c r="A5" s="10"/>
      <c r="B5" s="10"/>
      <c r="C5" s="10"/>
      <c r="D5" s="10"/>
      <c r="E5" s="10"/>
      <c r="F5" s="10"/>
      <c r="G5" s="10"/>
      <c r="H5" s="10"/>
    </row>
    <row r="6" ht="36" customHeight="1" spans="1:8">
      <c r="A6" s="10"/>
      <c r="B6" s="10"/>
      <c r="C6" s="10"/>
      <c r="D6" s="10"/>
      <c r="E6" s="10"/>
      <c r="F6" s="10"/>
      <c r="G6" s="10"/>
      <c r="H6" s="10"/>
    </row>
    <row r="7" ht="36" customHeight="1" spans="1:8">
      <c r="A7" s="10"/>
      <c r="B7" s="10"/>
      <c r="C7" s="10"/>
      <c r="D7" s="10"/>
      <c r="E7" s="10"/>
      <c r="F7" s="10"/>
      <c r="G7" s="10"/>
      <c r="H7" s="10"/>
    </row>
    <row r="8" ht="36" customHeight="1" spans="1:8">
      <c r="A8" s="10"/>
      <c r="B8" s="10"/>
      <c r="C8" s="10"/>
      <c r="D8" s="10"/>
      <c r="E8" s="10"/>
      <c r="F8" s="10"/>
      <c r="G8" s="10"/>
      <c r="H8" s="10"/>
    </row>
    <row r="9" ht="36" customHeight="1" spans="1:8">
      <c r="A9" s="10"/>
      <c r="B9" s="10"/>
      <c r="C9" s="10"/>
      <c r="D9" s="10"/>
      <c r="E9" s="10"/>
      <c r="F9" s="10"/>
      <c r="G9" s="10"/>
      <c r="H9" s="10"/>
    </row>
    <row r="10" ht="36" customHeight="1" spans="1:8">
      <c r="A10" s="10"/>
      <c r="B10" s="10"/>
      <c r="C10" s="10"/>
      <c r="D10" s="10"/>
      <c r="E10" s="10"/>
      <c r="F10" s="10"/>
      <c r="G10" s="10"/>
      <c r="H10" s="10"/>
    </row>
    <row r="11" ht="21" customHeight="1" spans="1:8">
      <c r="A11" s="11" t="s">
        <v>94</v>
      </c>
      <c r="B11" s="12"/>
      <c r="C11" s="12"/>
      <c r="D11" s="12"/>
      <c r="E11" s="12"/>
      <c r="F11" s="12"/>
      <c r="G11" s="12"/>
      <c r="H11" s="12"/>
    </row>
  </sheetData>
  <mergeCells count="2">
    <mergeCell ref="A1:H1"/>
    <mergeCell ref="F2:H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19" sqref="D19"/>
    </sheetView>
  </sheetViews>
  <sheetFormatPr defaultColWidth="9" defaultRowHeight="13.5" outlineLevelCol="3"/>
  <cols>
    <col min="1" max="1" width="20.25" customWidth="1"/>
    <col min="2" max="2" width="24.875" customWidth="1"/>
    <col min="3" max="3" width="17.875" customWidth="1"/>
    <col min="4" max="4" width="40.375" customWidth="1"/>
  </cols>
  <sheetData>
    <row r="1" ht="30" customHeight="1" spans="1:4">
      <c r="A1" s="1" t="s">
        <v>95</v>
      </c>
      <c r="B1" s="1"/>
      <c r="C1" s="1"/>
      <c r="D1" s="1"/>
    </row>
    <row r="2" ht="20.25" customHeight="1"/>
    <row r="3" ht="39.75" customHeight="1" spans="1:4">
      <c r="A3" s="2" t="s">
        <v>96</v>
      </c>
      <c r="B3" s="2" t="s">
        <v>97</v>
      </c>
      <c r="C3" s="2" t="s">
        <v>98</v>
      </c>
      <c r="D3" s="3" t="s">
        <v>99</v>
      </c>
    </row>
    <row r="4" ht="39.75" customHeight="1" spans="1:4">
      <c r="A4" s="3" t="s">
        <v>87</v>
      </c>
      <c r="B4" s="3"/>
      <c r="C4" s="3"/>
      <c r="D4" s="3"/>
    </row>
    <row r="5" ht="39.75" customHeight="1" spans="1:4">
      <c r="A5" s="3" t="s">
        <v>88</v>
      </c>
      <c r="B5" s="3"/>
      <c r="C5" s="3"/>
      <c r="D5" s="3"/>
    </row>
    <row r="6" ht="39.75" customHeight="1" spans="1:4">
      <c r="A6" s="3" t="s">
        <v>89</v>
      </c>
      <c r="B6" s="3"/>
      <c r="C6" s="3"/>
      <c r="D6" s="3"/>
    </row>
    <row r="7" ht="39.75" customHeight="1" spans="1:4">
      <c r="A7" s="3" t="s">
        <v>90</v>
      </c>
      <c r="B7" s="3"/>
      <c r="C7" s="3"/>
      <c r="D7" s="3"/>
    </row>
    <row r="8" ht="39.75" customHeight="1" spans="1:4">
      <c r="A8" s="3" t="s">
        <v>91</v>
      </c>
      <c r="B8" s="3"/>
      <c r="C8" s="3"/>
      <c r="D8" s="3"/>
    </row>
    <row r="9" ht="39.75" customHeight="1" spans="1:4">
      <c r="A9" s="3" t="s">
        <v>92</v>
      </c>
      <c r="B9" s="3"/>
      <c r="C9" s="3"/>
      <c r="D9" s="3"/>
    </row>
    <row r="10" ht="39.75" customHeight="1" spans="1:4">
      <c r="A10" s="3" t="s">
        <v>93</v>
      </c>
      <c r="B10" s="3"/>
      <c r="C10" s="3"/>
      <c r="D10" s="3"/>
    </row>
    <row r="11" ht="29.25" customHeight="1" spans="1:3">
      <c r="A11" s="4" t="s">
        <v>100</v>
      </c>
      <c r="B11" s="5"/>
      <c r="C11" s="5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20年收入决算</vt:lpstr>
      <vt:lpstr>20年支出决算</vt:lpstr>
      <vt:lpstr>20年本级支出决算</vt:lpstr>
      <vt:lpstr>2020年专项转移支付分地区、分项目决算表</vt:lpstr>
      <vt:lpstr>2020年政府性基金预算对下级的转移支付分地区、分项目决算表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2016-11-16T11:10:00Z</dcterms:created>
  <cp:lastPrinted>2019-07-09T01:13:00Z</cp:lastPrinted>
  <dcterms:modified xsi:type="dcterms:W3CDTF">2022-09-01T07:08:08Z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57D68B7828F04B939F536FBA87FE7B9C</vt:lpwstr>
  </property>
</Properties>
</file>