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" yWindow="-12" windowWidth="13176" windowHeight="12132" tabRatio="598" firstSheet="1" activeTab="1"/>
  </bookViews>
  <sheets>
    <sheet name="0000000" sheetId="42" state="veryHidden" r:id="rId1"/>
    <sheet name="一般公共预算收入" sheetId="53" r:id="rId2"/>
    <sheet name="一般公共预算支出" sheetId="20" r:id="rId3"/>
    <sheet name="政府性基金预算收入" sheetId="52" r:id="rId4"/>
    <sheet name="政府性基金预算支出" sheetId="40" r:id="rId5"/>
    <sheet name="社保基金预算收入" sheetId="54" r:id="rId6"/>
    <sheet name="社保基金预算支出" sheetId="38" r:id="rId7"/>
    <sheet name="国有资本经营预算收入" sheetId="47" r:id="rId8"/>
    <sheet name="国有资本经营预算支出" sheetId="55" r:id="rId9"/>
  </sheets>
  <calcPr calcId="124519"/>
</workbook>
</file>

<file path=xl/calcChain.xml><?xml version="1.0" encoding="utf-8"?>
<calcChain xmlns="http://schemas.openxmlformats.org/spreadsheetml/2006/main">
  <c r="C4" i="53"/>
  <c r="C20"/>
  <c r="C27"/>
  <c r="C25"/>
  <c r="C23"/>
  <c r="C22"/>
  <c r="C21"/>
  <c r="C5"/>
  <c r="C18"/>
  <c r="C16"/>
  <c r="C15"/>
  <c r="C14"/>
  <c r="C13"/>
  <c r="C12"/>
  <c r="C11"/>
  <c r="C10"/>
  <c r="C9"/>
  <c r="C8"/>
  <c r="C7"/>
  <c r="C6"/>
  <c r="C4" i="20"/>
  <c r="B4"/>
  <c r="C24"/>
  <c r="C25"/>
  <c r="C23"/>
  <c r="C22"/>
  <c r="C21"/>
  <c r="C20"/>
  <c r="C18"/>
  <c r="C17"/>
  <c r="C16"/>
  <c r="C15"/>
  <c r="C14"/>
  <c r="C13"/>
  <c r="C12"/>
  <c r="C11"/>
  <c r="C10"/>
  <c r="C9"/>
  <c r="C8"/>
  <c r="C7"/>
  <c r="C6"/>
  <c r="C5"/>
  <c r="C11" i="52"/>
  <c r="C9"/>
  <c r="C7"/>
  <c r="C6"/>
  <c r="C8"/>
  <c r="C5"/>
  <c r="B4" i="40"/>
  <c r="C4" s="1"/>
  <c r="C14"/>
  <c r="C12"/>
  <c r="C9"/>
  <c r="C6"/>
  <c r="C9" i="55"/>
  <c r="B4" i="52"/>
  <c r="C4" s="1"/>
  <c r="B20" i="53"/>
  <c r="B5"/>
  <c r="B4" i="55" l="1"/>
  <c r="B4" i="47" l="1"/>
  <c r="B4" i="53" l="1"/>
</calcChain>
</file>

<file path=xl/sharedStrings.xml><?xml version="1.0" encoding="utf-8"?>
<sst xmlns="http://schemas.openxmlformats.org/spreadsheetml/2006/main" count="138" uniqueCount="115">
  <si>
    <t>收入科目</t>
    <phoneticPr fontId="2" type="noConversion"/>
  </si>
  <si>
    <t>实绩数</t>
    <phoneticPr fontId="2" type="noConversion"/>
  </si>
  <si>
    <t>为预算%</t>
    <phoneticPr fontId="2" type="noConversion"/>
  </si>
  <si>
    <t>支出科目</t>
  </si>
  <si>
    <t>单位：万元</t>
    <phoneticPr fontId="2" type="noConversion"/>
  </si>
  <si>
    <t>收入科目</t>
    <phoneticPr fontId="2" type="noConversion"/>
  </si>
  <si>
    <t>实绩数</t>
    <phoneticPr fontId="2" type="noConversion"/>
  </si>
  <si>
    <t>为预算%</t>
    <phoneticPr fontId="2" type="noConversion"/>
  </si>
  <si>
    <t>收入科目</t>
    <phoneticPr fontId="2" type="noConversion"/>
  </si>
  <si>
    <t>一般公共预算收入合计</t>
    <phoneticPr fontId="2" type="noConversion"/>
  </si>
  <si>
    <t>支出科目</t>
    <phoneticPr fontId="2" type="noConversion"/>
  </si>
  <si>
    <t>一般公共预算支出合计</t>
    <phoneticPr fontId="2" type="noConversion"/>
  </si>
  <si>
    <t>政府性基金预算收入合计</t>
    <phoneticPr fontId="2" type="noConversion"/>
  </si>
  <si>
    <t>政府性基金预算支出合计</t>
    <phoneticPr fontId="2" type="noConversion"/>
  </si>
  <si>
    <t>国有资本经营预算收入合计</t>
    <phoneticPr fontId="2" type="noConversion"/>
  </si>
  <si>
    <t>国有资本经营预算支出合计</t>
    <phoneticPr fontId="2" type="noConversion"/>
  </si>
  <si>
    <t>增长%</t>
  </si>
  <si>
    <t>增长%</t>
    <phoneticPr fontId="2" type="noConversion"/>
  </si>
  <si>
    <t>单位：万元</t>
  </si>
  <si>
    <t>收入科目</t>
  </si>
  <si>
    <t>实绩数</t>
  </si>
  <si>
    <t>为预算%</t>
  </si>
  <si>
    <t>社会保险基金预算收入合计</t>
  </si>
  <si>
    <t>社会保险基金预算支出合计</t>
  </si>
  <si>
    <t xml:space="preserve">    三、农业土地开发资金收入</t>
    <phoneticPr fontId="2" type="noConversion"/>
  </si>
  <si>
    <t xml:space="preserve">    四、城市基础设施配套费收入</t>
    <phoneticPr fontId="2" type="noConversion"/>
  </si>
  <si>
    <t xml:space="preserve">    五、彩票公益金收入</t>
    <phoneticPr fontId="2" type="noConversion"/>
  </si>
  <si>
    <t xml:space="preserve">    六、污水处理费收入</t>
    <phoneticPr fontId="2" type="noConversion"/>
  </si>
  <si>
    <t xml:space="preserve">    七、其他政府基金收入</t>
    <phoneticPr fontId="2" type="noConversion"/>
  </si>
  <si>
    <t xml:space="preserve">    一、小型水库移民扶助基金安排的支出</t>
    <phoneticPr fontId="2" type="noConversion"/>
  </si>
  <si>
    <t xml:space="preserve">    二、国有土地使用权出让收入安排的支出</t>
    <phoneticPr fontId="2" type="noConversion"/>
  </si>
  <si>
    <t xml:space="preserve">    四、农业土地开发资金安排的支出</t>
    <phoneticPr fontId="2" type="noConversion"/>
  </si>
  <si>
    <t xml:space="preserve">    五、城市基础设施配套费安排的支出</t>
    <phoneticPr fontId="2" type="noConversion"/>
  </si>
  <si>
    <t xml:space="preserve">    六、污水处理费安排的支出</t>
    <phoneticPr fontId="2" type="noConversion"/>
  </si>
  <si>
    <t xml:space="preserve">    七、港口建设费安排的支出</t>
    <phoneticPr fontId="2" type="noConversion"/>
  </si>
  <si>
    <t xml:space="preserve">    八、彩票公益金安排的支出</t>
    <phoneticPr fontId="2" type="noConversion"/>
  </si>
  <si>
    <t xml:space="preserve">    九、其他政府性基金安排的支出</t>
    <phoneticPr fontId="2" type="noConversion"/>
  </si>
  <si>
    <t xml:space="preserve">    十、债务付息支出</t>
    <phoneticPr fontId="2" type="noConversion"/>
  </si>
  <si>
    <t xml:space="preserve">    二、国有土地收益基金收入</t>
    <phoneticPr fontId="2" type="noConversion"/>
  </si>
  <si>
    <t xml:space="preserve">     一、国有土地使用权出让金收入</t>
    <phoneticPr fontId="2" type="noConversion"/>
  </si>
  <si>
    <t xml:space="preserve">    三、国有土地收益基金安排的支出</t>
    <phoneticPr fontId="2" type="noConversion"/>
  </si>
  <si>
    <t>嵊泗县2022年上半年国有资本经营预算收入执行情况</t>
    <phoneticPr fontId="2" type="noConversion"/>
  </si>
  <si>
    <t>嵊泗县2022年上半年国有资本经营预算支出执行情况</t>
    <phoneticPr fontId="2" type="noConversion"/>
  </si>
  <si>
    <t>嵊泗县2022年上半年政府性基金预算支出执行情况</t>
    <phoneticPr fontId="2" type="noConversion"/>
  </si>
  <si>
    <t>嵊泗县2022年上半年政府性基金预算收入执行情况</t>
    <phoneticPr fontId="2" type="noConversion"/>
  </si>
  <si>
    <t>嵊泗县2022年上半年一般公共预算支出执行情况</t>
    <phoneticPr fontId="2" type="noConversion"/>
  </si>
  <si>
    <t>嵊泗县2022年上半年一般公共预算收入执行情况</t>
    <phoneticPr fontId="2" type="noConversion"/>
  </si>
  <si>
    <t xml:space="preserve">    十一、债务发行费用支出</t>
    <phoneticPr fontId="2" type="noConversion"/>
  </si>
  <si>
    <t xml:space="preserve">    一、利润收入</t>
    <phoneticPr fontId="2" type="noConversion"/>
  </si>
  <si>
    <t xml:space="preserve">    二、股利、股息收入</t>
    <phoneticPr fontId="2" type="noConversion"/>
  </si>
  <si>
    <t xml:space="preserve">    三、产权转让收入</t>
    <phoneticPr fontId="2" type="noConversion"/>
  </si>
  <si>
    <t xml:space="preserve">    四、清算收入</t>
    <phoneticPr fontId="2" type="noConversion"/>
  </si>
  <si>
    <t xml:space="preserve">    五、其他国有资本经营收入</t>
    <phoneticPr fontId="2" type="noConversion"/>
  </si>
  <si>
    <t xml:space="preserve">    一、解决历史遗留问题及改革成本支出</t>
    <phoneticPr fontId="2" type="noConversion"/>
  </si>
  <si>
    <t xml:space="preserve">    二、国有企业资本金注入</t>
    <phoneticPr fontId="2" type="noConversion"/>
  </si>
  <si>
    <t xml:space="preserve">    三、国有企业政策性补贴</t>
    <phoneticPr fontId="2" type="noConversion"/>
  </si>
  <si>
    <t xml:space="preserve">    四、金融国有资本经营预算支出</t>
    <phoneticPr fontId="2" type="noConversion"/>
  </si>
  <si>
    <t xml:space="preserve">    五、其他国有资本经营预算支出</t>
    <phoneticPr fontId="2" type="noConversion"/>
  </si>
  <si>
    <t xml:space="preserve">    一、一般公共服务支出</t>
    <phoneticPr fontId="2" type="noConversion"/>
  </si>
  <si>
    <t xml:space="preserve">    二、国防支出</t>
    <phoneticPr fontId="2" type="noConversion"/>
  </si>
  <si>
    <t xml:space="preserve">    三、公共安全支出</t>
    <phoneticPr fontId="2" type="noConversion"/>
  </si>
  <si>
    <t xml:space="preserve">    四、教育支出</t>
    <phoneticPr fontId="2" type="noConversion"/>
  </si>
  <si>
    <t xml:space="preserve">    五、科学技术支出</t>
    <phoneticPr fontId="2" type="noConversion"/>
  </si>
  <si>
    <t xml:space="preserve">    六、文化旅游体育与传媒支出</t>
    <phoneticPr fontId="2" type="noConversion"/>
  </si>
  <si>
    <t xml:space="preserve">    七、社会保障和就业支出</t>
    <phoneticPr fontId="2" type="noConversion"/>
  </si>
  <si>
    <t xml:space="preserve">    八、卫生健康支出</t>
    <phoneticPr fontId="2" type="noConversion"/>
  </si>
  <si>
    <t xml:space="preserve">    九、节能环保支出</t>
    <phoneticPr fontId="2" type="noConversion"/>
  </si>
  <si>
    <t xml:space="preserve">    十、城乡社区支出</t>
    <phoneticPr fontId="2" type="noConversion"/>
  </si>
  <si>
    <t xml:space="preserve">    十一、农林水支出</t>
    <phoneticPr fontId="2" type="noConversion"/>
  </si>
  <si>
    <t xml:space="preserve">    十二、交通运输支出</t>
    <phoneticPr fontId="2" type="noConversion"/>
  </si>
  <si>
    <t xml:space="preserve">    十三、资源勘探工业信息等支出</t>
    <phoneticPr fontId="2" type="noConversion"/>
  </si>
  <si>
    <t xml:space="preserve">    十四、商业服务业等支出</t>
    <phoneticPr fontId="2" type="noConversion"/>
  </si>
  <si>
    <t xml:space="preserve">    十五、金融支出</t>
    <phoneticPr fontId="2" type="noConversion"/>
  </si>
  <si>
    <t xml:space="preserve">    十六、自然资源海洋气象等支出</t>
    <phoneticPr fontId="2" type="noConversion"/>
  </si>
  <si>
    <t xml:space="preserve">    十七、住房保障支出</t>
    <phoneticPr fontId="2" type="noConversion"/>
  </si>
  <si>
    <t xml:space="preserve">    十八、粮油物资储备支出</t>
    <phoneticPr fontId="2" type="noConversion"/>
  </si>
  <si>
    <t xml:space="preserve">    十九、灾害防治及应急管理支出</t>
    <phoneticPr fontId="2" type="noConversion"/>
  </si>
  <si>
    <t xml:space="preserve">    二十、其他支出</t>
    <phoneticPr fontId="2" type="noConversion"/>
  </si>
  <si>
    <t xml:space="preserve">    二十一、债务付息支出</t>
    <phoneticPr fontId="2" type="noConversion"/>
  </si>
  <si>
    <t>单位：万元</t>
    <phoneticPr fontId="2" type="noConversion"/>
  </si>
  <si>
    <t xml:space="preserve">    二十二、债务发行费用支出</t>
    <phoneticPr fontId="2" type="noConversion"/>
  </si>
  <si>
    <t xml:space="preserve">    一、税收收入</t>
    <phoneticPr fontId="2" type="noConversion"/>
  </si>
  <si>
    <t xml:space="preserve">       1、增值税</t>
    <phoneticPr fontId="2" type="noConversion"/>
  </si>
  <si>
    <t xml:space="preserve">       2、企业所得税</t>
    <phoneticPr fontId="2" type="noConversion"/>
  </si>
  <si>
    <t xml:space="preserve">       3、个人所得税</t>
    <phoneticPr fontId="2" type="noConversion"/>
  </si>
  <si>
    <t xml:space="preserve">       4、资源税</t>
    <phoneticPr fontId="2" type="noConversion"/>
  </si>
  <si>
    <t xml:space="preserve">       5、城市维护建设税</t>
    <phoneticPr fontId="2" type="noConversion"/>
  </si>
  <si>
    <t xml:space="preserve">       6、房产税</t>
    <phoneticPr fontId="2" type="noConversion"/>
  </si>
  <si>
    <t xml:space="preserve">       7、城镇土地使用税</t>
    <phoneticPr fontId="2" type="noConversion"/>
  </si>
  <si>
    <t xml:space="preserve">       8、土地增值税</t>
    <phoneticPr fontId="2" type="noConversion"/>
  </si>
  <si>
    <t xml:space="preserve">       9、印花税</t>
    <phoneticPr fontId="2" type="noConversion"/>
  </si>
  <si>
    <t xml:space="preserve">       10、车船税</t>
    <phoneticPr fontId="2" type="noConversion"/>
  </si>
  <si>
    <t xml:space="preserve">       11、契税</t>
    <phoneticPr fontId="2" type="noConversion"/>
  </si>
  <si>
    <t xml:space="preserve">       12、耕地占用税</t>
    <phoneticPr fontId="2" type="noConversion"/>
  </si>
  <si>
    <t xml:space="preserve">       13、环境保护税</t>
    <phoneticPr fontId="2" type="noConversion"/>
  </si>
  <si>
    <t xml:space="preserve">       14、其他税收收入</t>
    <phoneticPr fontId="2" type="noConversion"/>
  </si>
  <si>
    <t xml:space="preserve">    二、非税收入</t>
    <phoneticPr fontId="2" type="noConversion"/>
  </si>
  <si>
    <t xml:space="preserve">       1、专项收入</t>
    <phoneticPr fontId="2" type="noConversion"/>
  </si>
  <si>
    <t xml:space="preserve">       2、行政性收费收入</t>
    <phoneticPr fontId="2" type="noConversion"/>
  </si>
  <si>
    <t xml:space="preserve">       3、罚没收入</t>
    <phoneticPr fontId="2" type="noConversion"/>
  </si>
  <si>
    <t xml:space="preserve">       4、国有企业政策性亏损补贴</t>
    <phoneticPr fontId="2" type="noConversion"/>
  </si>
  <si>
    <t xml:space="preserve">       5、国有资源(资产)有偿使用收入</t>
    <phoneticPr fontId="2" type="noConversion"/>
  </si>
  <si>
    <t xml:space="preserve">       6、捐赠收入</t>
    <phoneticPr fontId="2" type="noConversion"/>
  </si>
  <si>
    <t xml:space="preserve">       7、政府住房基金收入</t>
    <phoneticPr fontId="2" type="noConversion"/>
  </si>
  <si>
    <t xml:space="preserve">       8、其他收入</t>
    <phoneticPr fontId="2" type="noConversion"/>
  </si>
  <si>
    <t>嵊泗县2022年上半年社会保险基金预算收入执行情况</t>
  </si>
  <si>
    <t xml:space="preserve">    一、城乡居民基本养老保险基金收入</t>
  </si>
  <si>
    <t xml:space="preserve">    二、机关事业单位基本养老保险基金收入</t>
  </si>
  <si>
    <t xml:space="preserve">    三、工伤保险基金收入</t>
  </si>
  <si>
    <t xml:space="preserve">    四、失业保险基金收入</t>
  </si>
  <si>
    <t>嵊泗县2022年上半年社会保险基金预算支出执行情况</t>
  </si>
  <si>
    <t xml:space="preserve">    一、城乡居民基本养老保险基金支出</t>
  </si>
  <si>
    <t xml:space="preserve">    二、机关事业单位基本养老保险基金支出</t>
  </si>
  <si>
    <t xml:space="preserve">    三、工伤保险基金支出</t>
  </si>
  <si>
    <t xml:space="preserve">    四、失业保险基金支出</t>
  </si>
</sst>
</file>

<file path=xl/styles.xml><?xml version="1.0" encoding="utf-8"?>
<styleSheet xmlns="http://schemas.openxmlformats.org/spreadsheetml/2006/main">
  <numFmts count="4">
    <numFmt numFmtId="176" formatCode="0.0_ "/>
    <numFmt numFmtId="177" formatCode="0_ "/>
    <numFmt numFmtId="178" formatCode="0.0%"/>
    <numFmt numFmtId="179" formatCode="0.0_);[Red]\(0.0\)"/>
  </numFmts>
  <fonts count="45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name val="仿宋_GB2312"/>
      <family val="3"/>
      <charset val="134"/>
    </font>
    <font>
      <sz val="12"/>
      <name val="仿宋_GB2312"/>
      <family val="3"/>
      <charset val="134"/>
    </font>
    <font>
      <sz val="12"/>
      <color indexed="10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name val="新宋体"/>
      <family val="3"/>
      <charset val="134"/>
    </font>
    <font>
      <sz val="12"/>
      <color indexed="8"/>
      <name val="新宋体"/>
      <family val="3"/>
      <charset val="134"/>
    </font>
    <font>
      <sz val="12"/>
      <color indexed="10"/>
      <name val="新宋体"/>
      <family val="3"/>
      <charset val="134"/>
    </font>
    <font>
      <sz val="10"/>
      <color indexed="8"/>
      <name val="新宋体"/>
      <family val="3"/>
      <charset val="134"/>
    </font>
    <font>
      <sz val="10"/>
      <color indexed="10"/>
      <name val="新宋体"/>
      <family val="3"/>
      <charset val="134"/>
    </font>
    <font>
      <sz val="9"/>
      <color indexed="10"/>
      <name val="新宋体"/>
      <family val="3"/>
      <charset val="134"/>
    </font>
    <font>
      <sz val="9"/>
      <color indexed="8"/>
      <name val="新宋体"/>
      <family val="3"/>
      <charset val="134"/>
    </font>
    <font>
      <b/>
      <sz val="18"/>
      <color indexed="8"/>
      <name val="仿宋_GB2312"/>
      <family val="3"/>
      <charset val="134"/>
    </font>
    <font>
      <b/>
      <sz val="16"/>
      <color indexed="8"/>
      <name val="新宋体"/>
      <family val="3"/>
      <charset val="134"/>
    </font>
    <font>
      <sz val="10"/>
      <color indexed="8"/>
      <name val="仿宋_GB2312"/>
      <family val="3"/>
      <charset val="134"/>
    </font>
    <font>
      <b/>
      <sz val="11"/>
      <color indexed="8"/>
      <name val="仿宋_GB2312"/>
      <family val="3"/>
      <charset val="134"/>
    </font>
    <font>
      <b/>
      <sz val="11"/>
      <name val="仿宋_GB2312"/>
      <family val="3"/>
      <charset val="134"/>
    </font>
    <font>
      <sz val="10"/>
      <color indexed="10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9"/>
      <color indexed="10"/>
      <name val="仿宋_GB2312"/>
      <family val="3"/>
      <charset val="134"/>
    </font>
    <font>
      <sz val="11"/>
      <color indexed="8"/>
      <name val="新宋体"/>
      <family val="3"/>
      <charset val="134"/>
    </font>
    <font>
      <sz val="11"/>
      <color indexed="8"/>
      <name val="仿宋_GB2312"/>
      <family val="3"/>
      <charset val="134"/>
    </font>
    <font>
      <sz val="11"/>
      <name val="仿宋_GB2312"/>
      <family val="3"/>
      <charset val="134"/>
    </font>
    <font>
      <sz val="11"/>
      <name val="新宋体"/>
      <family val="3"/>
      <charset val="134"/>
    </font>
    <font>
      <b/>
      <sz val="11"/>
      <color indexed="8"/>
      <name val="新宋体"/>
      <family val="3"/>
      <charset val="134"/>
    </font>
    <font>
      <b/>
      <sz val="12"/>
      <color indexed="8"/>
      <name val="仿宋_GB2312"/>
      <family val="3"/>
      <charset val="134"/>
    </font>
    <font>
      <sz val="11"/>
      <color rgb="FFFF0000"/>
      <name val="新宋体"/>
      <family val="3"/>
      <charset val="134"/>
    </font>
    <font>
      <sz val="10"/>
      <name val="仿宋_GB2312"/>
      <family val="3"/>
      <charset val="134"/>
    </font>
    <font>
      <b/>
      <sz val="18"/>
      <color indexed="8"/>
      <name val="仿宋_GB2312"/>
      <charset val="134"/>
    </font>
    <font>
      <b/>
      <sz val="16"/>
      <color indexed="8"/>
      <name val="仿宋_GB2312"/>
      <charset val="134"/>
    </font>
    <font>
      <sz val="12"/>
      <color indexed="8"/>
      <name val="仿宋_GB2312"/>
      <charset val="134"/>
    </font>
    <font>
      <sz val="12"/>
      <color indexed="10"/>
      <name val="仿宋_GB2312"/>
      <charset val="134"/>
    </font>
    <font>
      <sz val="11"/>
      <color indexed="8"/>
      <name val="新宋体"/>
      <charset val="134"/>
    </font>
    <font>
      <b/>
      <sz val="11"/>
      <color indexed="8"/>
      <name val="仿宋_GB2312"/>
      <charset val="134"/>
    </font>
    <font>
      <b/>
      <sz val="11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0"/>
      <color indexed="8"/>
      <name val="新宋体"/>
      <charset val="134"/>
    </font>
    <font>
      <sz val="10"/>
      <color indexed="10"/>
      <name val="新宋体"/>
      <charset val="134"/>
    </font>
    <font>
      <sz val="9"/>
      <color indexed="8"/>
      <name val="新宋体"/>
      <charset val="134"/>
    </font>
    <font>
      <sz val="9"/>
      <color indexed="10"/>
      <name val="新宋体"/>
      <charset val="134"/>
    </font>
    <font>
      <sz val="12"/>
      <color indexed="8"/>
      <name val="新宋体"/>
      <charset val="134"/>
    </font>
    <font>
      <sz val="12"/>
      <color indexed="10"/>
      <name val="新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24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7" fillId="0" borderId="0" xfId="0" applyFont="1"/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176" fontId="16" fillId="0" borderId="0" xfId="0" applyNumberFormat="1" applyFont="1" applyFill="1" applyAlignment="1">
      <alignment horizontal="center" vertical="center" wrapText="1"/>
    </xf>
    <xf numFmtId="176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5" fillId="0" borderId="0" xfId="0" applyFont="1"/>
    <xf numFmtId="177" fontId="17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/>
    </xf>
    <xf numFmtId="0" fontId="2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9" fontId="18" fillId="0" borderId="1" xfId="0" applyNumberFormat="1" applyFont="1" applyBorder="1" applyAlignment="1">
      <alignment horizontal="center" vertical="center" wrapText="1"/>
    </xf>
    <xf numFmtId="179" fontId="10" fillId="0" borderId="0" xfId="0" applyNumberFormat="1" applyFont="1" applyAlignment="1">
      <alignment horizontal="center" vertical="center"/>
    </xf>
    <xf numFmtId="179" fontId="13" fillId="0" borderId="0" xfId="0" applyNumberFormat="1" applyFont="1" applyAlignment="1">
      <alignment horizontal="center" vertical="center"/>
    </xf>
    <xf numFmtId="179" fontId="8" fillId="0" borderId="0" xfId="0" applyNumberFormat="1" applyFont="1" applyAlignment="1">
      <alignment horizontal="center" vertical="center"/>
    </xf>
    <xf numFmtId="179" fontId="6" fillId="0" borderId="0" xfId="0" applyNumberFormat="1" applyFont="1" applyAlignment="1">
      <alignment horizontal="center" vertical="center"/>
    </xf>
    <xf numFmtId="178" fontId="18" fillId="0" borderId="1" xfId="0" applyNumberFormat="1" applyFont="1" applyBorder="1" applyAlignment="1">
      <alignment horizontal="center" vertical="center" wrapText="1"/>
    </xf>
    <xf numFmtId="178" fontId="24" fillId="0" borderId="1" xfId="0" applyNumberFormat="1" applyFont="1" applyBorder="1" applyAlignment="1">
      <alignment horizontal="center" vertical="center" wrapText="1"/>
    </xf>
    <xf numFmtId="178" fontId="2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178" fontId="6" fillId="0" borderId="1" xfId="1" applyNumberFormat="1" applyFont="1" applyFill="1" applyBorder="1" applyAlignment="1">
      <alignment horizontal="center" vertical="center" wrapText="1"/>
    </xf>
    <xf numFmtId="178" fontId="18" fillId="0" borderId="1" xfId="0" applyNumberFormat="1" applyFont="1" applyFill="1" applyBorder="1" applyAlignment="1">
      <alignment horizontal="center" vertical="center" wrapText="1"/>
    </xf>
    <xf numFmtId="178" fontId="24" fillId="0" borderId="1" xfId="0" applyNumberFormat="1" applyFont="1" applyFill="1" applyBorder="1" applyAlignment="1">
      <alignment horizontal="center" vertical="center" wrapText="1"/>
    </xf>
    <xf numFmtId="178" fontId="24" fillId="0" borderId="1" xfId="1" applyNumberFormat="1" applyFont="1" applyFill="1" applyBorder="1" applyAlignment="1">
      <alignment horizontal="center" vertical="center" wrapText="1"/>
    </xf>
    <xf numFmtId="178" fontId="16" fillId="0" borderId="1" xfId="0" applyNumberFormat="1" applyFont="1" applyFill="1" applyBorder="1" applyAlignment="1">
      <alignment horizontal="center" vertical="center" wrapText="1"/>
    </xf>
    <xf numFmtId="178" fontId="17" fillId="0" borderId="1" xfId="0" applyNumberFormat="1" applyFont="1" applyFill="1" applyBorder="1" applyAlignment="1">
      <alignment horizontal="center" vertical="center" wrapText="1"/>
    </xf>
    <xf numFmtId="178" fontId="24" fillId="0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178" fontId="22" fillId="0" borderId="1" xfId="0" applyNumberFormat="1" applyFont="1" applyBorder="1" applyAlignment="1">
      <alignment horizontal="center" vertical="center"/>
    </xf>
    <xf numFmtId="177" fontId="18" fillId="0" borderId="1" xfId="0" applyNumberFormat="1" applyFont="1" applyBorder="1" applyAlignment="1">
      <alignment horizontal="center" vertical="center" wrapText="1"/>
    </xf>
    <xf numFmtId="177" fontId="24" fillId="0" borderId="1" xfId="0" applyNumberFormat="1" applyFont="1" applyBorder="1" applyAlignment="1">
      <alignment horizontal="center" vertical="center" wrapText="1"/>
    </xf>
    <xf numFmtId="177" fontId="22" fillId="0" borderId="1" xfId="0" applyNumberFormat="1" applyFont="1" applyBorder="1" applyAlignment="1">
      <alignment horizontal="center" vertical="center"/>
    </xf>
    <xf numFmtId="177" fontId="25" fillId="0" borderId="1" xfId="0" applyNumberFormat="1" applyFont="1" applyBorder="1" applyAlignment="1">
      <alignment horizontal="center" vertical="center"/>
    </xf>
    <xf numFmtId="177" fontId="24" fillId="0" borderId="1" xfId="0" applyNumberFormat="1" applyFont="1" applyBorder="1" applyAlignment="1">
      <alignment horizontal="center" vertical="center"/>
    </xf>
    <xf numFmtId="178" fontId="29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7" fontId="18" fillId="0" borderId="1" xfId="0" applyNumberFormat="1" applyFont="1" applyFill="1" applyBorder="1" applyAlignment="1">
      <alignment horizontal="center" vertical="center" wrapText="1"/>
    </xf>
    <xf numFmtId="177" fontId="24" fillId="0" borderId="1" xfId="0" applyNumberFormat="1" applyFont="1" applyFill="1" applyBorder="1" applyAlignment="1">
      <alignment horizontal="center" vertical="center" wrapText="1"/>
    </xf>
    <xf numFmtId="177" fontId="2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Fill="1" applyAlignment="1">
      <alignment horizontal="center" vertical="center" wrapText="1"/>
    </xf>
    <xf numFmtId="176" fontId="32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178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 wrapText="1"/>
    </xf>
    <xf numFmtId="1" fontId="38" fillId="2" borderId="1" xfId="0" applyNumberFormat="1" applyFont="1" applyFill="1" applyBorder="1" applyAlignment="1">
      <alignment horizontal="center" vertical="center" wrapText="1"/>
    </xf>
    <xf numFmtId="178" fontId="38" fillId="0" borderId="1" xfId="0" applyNumberFormat="1" applyFont="1" applyFill="1" applyBorder="1" applyAlignment="1">
      <alignment horizontal="center" vertical="center" wrapText="1"/>
    </xf>
    <xf numFmtId="178" fontId="38" fillId="2" borderId="1" xfId="0" applyNumberFormat="1" applyFont="1" applyFill="1" applyBorder="1" applyAlignment="1">
      <alignment horizontal="center" vertical="center" wrapText="1"/>
    </xf>
    <xf numFmtId="178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40" fillId="0" borderId="0" xfId="0" applyFont="1" applyFill="1" applyAlignment="1">
      <alignment horizontal="center" vertical="center" wrapText="1"/>
    </xf>
    <xf numFmtId="176" fontId="39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176" fontId="41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vertical="center" wrapText="1"/>
    </xf>
    <xf numFmtId="176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177" fontId="36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177" fontId="38" fillId="2" borderId="1" xfId="0" applyNumberFormat="1" applyFont="1" applyFill="1" applyBorder="1" applyAlignment="1">
      <alignment horizontal="center" vertical="center" wrapText="1"/>
    </xf>
  </cellXfs>
  <cellStyles count="3">
    <cellStyle name="百分比" xfId="1" builtinId="5"/>
    <cellStyle name="常规" xfId="0" builtinId="0"/>
    <cellStyle name="常规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showZeros="0" showOutlineSymbols="0" topLeftCell="B1107" zoomScaleNormal="164" zoomScaleSheetLayoutView="6" workbookViewId="0"/>
  </sheetViews>
  <sheetFormatPr defaultRowHeight="15.6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1"/>
  <sheetViews>
    <sheetView tabSelected="1" workbookViewId="0">
      <selection activeCell="A46" sqref="A46"/>
    </sheetView>
  </sheetViews>
  <sheetFormatPr defaultColWidth="9" defaultRowHeight="15.6"/>
  <cols>
    <col min="1" max="1" width="35.3984375" style="2" customWidth="1"/>
    <col min="2" max="2" width="15.09765625" style="3" customWidth="1"/>
    <col min="3" max="3" width="16.19921875" style="3" customWidth="1"/>
    <col min="4" max="4" width="15.296875" style="4" customWidth="1"/>
    <col min="5" max="16384" width="9" style="2"/>
  </cols>
  <sheetData>
    <row r="1" spans="1:4" s="1" customFormat="1" ht="30" customHeight="1">
      <c r="A1" s="92" t="s">
        <v>46</v>
      </c>
      <c r="B1" s="92"/>
      <c r="C1" s="92"/>
      <c r="D1" s="92"/>
    </row>
    <row r="2" spans="1:4" s="7" customFormat="1" ht="17.25" customHeight="1">
      <c r="A2" s="2"/>
      <c r="B2" s="3"/>
      <c r="C2" s="3"/>
      <c r="D2" s="88" t="s">
        <v>79</v>
      </c>
    </row>
    <row r="3" spans="1:4" s="30" customFormat="1" ht="29.25" customHeight="1">
      <c r="A3" s="19" t="s">
        <v>8</v>
      </c>
      <c r="B3" s="20" t="s">
        <v>1</v>
      </c>
      <c r="C3" s="20" t="s">
        <v>2</v>
      </c>
      <c r="D3" s="20" t="s">
        <v>17</v>
      </c>
    </row>
    <row r="4" spans="1:4" s="30" customFormat="1" ht="27.9" customHeight="1">
      <c r="A4" s="19" t="s">
        <v>9</v>
      </c>
      <c r="B4" s="74">
        <f>B5+B20</f>
        <v>47164.649999999994</v>
      </c>
      <c r="C4" s="61">
        <f>B4/93400</f>
        <v>0.5049748394004282</v>
      </c>
      <c r="D4" s="61">
        <v>-3.1E-2</v>
      </c>
    </row>
    <row r="5" spans="1:4" s="30" customFormat="1" ht="26.25" customHeight="1">
      <c r="A5" s="31" t="s">
        <v>81</v>
      </c>
      <c r="B5" s="75">
        <f>SUM(B6:B19)</f>
        <v>28637.98</v>
      </c>
      <c r="C5" s="73">
        <f>B5/70130</f>
        <v>0.40835562526736063</v>
      </c>
      <c r="D5" s="62">
        <v>-6.2E-2</v>
      </c>
    </row>
    <row r="6" spans="1:4" s="30" customFormat="1" ht="26.25" customHeight="1">
      <c r="A6" s="31" t="s">
        <v>82</v>
      </c>
      <c r="B6" s="76">
        <v>10684.58</v>
      </c>
      <c r="C6" s="73">
        <f>B6/41680</f>
        <v>0.2563478886756238</v>
      </c>
      <c r="D6" s="62">
        <v>-0.22</v>
      </c>
    </row>
    <row r="7" spans="1:4" s="30" customFormat="1" ht="28.5" customHeight="1">
      <c r="A7" s="31" t="s">
        <v>83</v>
      </c>
      <c r="B7" s="76">
        <v>4206.7700000000004</v>
      </c>
      <c r="C7" s="73">
        <f>B7/5170</f>
        <v>0.81368858800773702</v>
      </c>
      <c r="D7" s="62">
        <v>0.20300000000000001</v>
      </c>
    </row>
    <row r="8" spans="1:4" s="30" customFormat="1" ht="28.5" customHeight="1">
      <c r="A8" s="31" t="s">
        <v>84</v>
      </c>
      <c r="B8" s="76">
        <v>1361.89</v>
      </c>
      <c r="C8" s="73">
        <f>B8/2000</f>
        <v>0.68094500000000002</v>
      </c>
      <c r="D8" s="62">
        <v>0.47499999999999998</v>
      </c>
    </row>
    <row r="9" spans="1:4" s="30" customFormat="1" ht="26.25" customHeight="1">
      <c r="A9" s="31" t="s">
        <v>85</v>
      </c>
      <c r="B9" s="76">
        <v>857.8</v>
      </c>
      <c r="C9" s="73">
        <f>B9/600</f>
        <v>1.4296666666666666</v>
      </c>
      <c r="D9" s="62">
        <v>7.2450000000000001</v>
      </c>
    </row>
    <row r="10" spans="1:4" s="30" customFormat="1" ht="26.25" customHeight="1">
      <c r="A10" s="31" t="s">
        <v>86</v>
      </c>
      <c r="B10" s="76">
        <v>1253.24</v>
      </c>
      <c r="C10" s="73">
        <f>B10/6800</f>
        <v>0.18429999999999999</v>
      </c>
      <c r="D10" s="62">
        <v>-7.2999999999999995E-2</v>
      </c>
    </row>
    <row r="11" spans="1:4" s="34" customFormat="1" ht="31.5" customHeight="1">
      <c r="A11" s="31" t="s">
        <v>87</v>
      </c>
      <c r="B11" s="76">
        <v>1332.26</v>
      </c>
      <c r="C11" s="73">
        <f>B11/1500</f>
        <v>0.88817333333333337</v>
      </c>
      <c r="D11" s="62">
        <v>0.28199999999999997</v>
      </c>
    </row>
    <row r="12" spans="1:4" s="72" customFormat="1" ht="26.25" customHeight="1">
      <c r="A12" s="32" t="s">
        <v>88</v>
      </c>
      <c r="B12" s="77">
        <v>3947.53</v>
      </c>
      <c r="C12" s="73">
        <f>B12/4000</f>
        <v>0.9868825</v>
      </c>
      <c r="D12" s="62">
        <v>1.4E-2</v>
      </c>
    </row>
    <row r="13" spans="1:4" s="30" customFormat="1" ht="26.25" customHeight="1">
      <c r="A13" s="32" t="s">
        <v>89</v>
      </c>
      <c r="B13" s="76">
        <v>2874.4</v>
      </c>
      <c r="C13" s="73">
        <f>B13/4000</f>
        <v>0.71860000000000002</v>
      </c>
      <c r="D13" s="62">
        <v>-0.23200000000000001</v>
      </c>
    </row>
    <row r="14" spans="1:4" s="30" customFormat="1" ht="26.25" customHeight="1">
      <c r="A14" s="31" t="s">
        <v>90</v>
      </c>
      <c r="B14" s="76">
        <v>685.91</v>
      </c>
      <c r="C14" s="73">
        <f>B14/2400</f>
        <v>0.2857958333333333</v>
      </c>
      <c r="D14" s="62">
        <v>-0.48599999999999999</v>
      </c>
    </row>
    <row r="15" spans="1:4" s="30" customFormat="1" ht="26.25" customHeight="1">
      <c r="A15" s="31" t="s">
        <v>91</v>
      </c>
      <c r="B15" s="76">
        <v>163.19</v>
      </c>
      <c r="C15" s="73">
        <f>B15/200</f>
        <v>0.81594999999999995</v>
      </c>
      <c r="D15" s="62">
        <v>0.219</v>
      </c>
    </row>
    <row r="16" spans="1:4" s="30" customFormat="1" ht="32.25" customHeight="1">
      <c r="A16" s="31" t="s">
        <v>92</v>
      </c>
      <c r="B16" s="76">
        <v>719.55</v>
      </c>
      <c r="C16" s="73">
        <f>B16/1500</f>
        <v>0.47969999999999996</v>
      </c>
      <c r="D16" s="62">
        <v>-0.109</v>
      </c>
    </row>
    <row r="17" spans="1:4" s="30" customFormat="1" ht="26.25" customHeight="1">
      <c r="A17" s="31" t="s">
        <v>93</v>
      </c>
      <c r="B17" s="76">
        <v>3.11</v>
      </c>
      <c r="C17" s="73"/>
      <c r="D17" s="62"/>
    </row>
    <row r="18" spans="1:4" s="30" customFormat="1" ht="26.25" customHeight="1">
      <c r="A18" s="31" t="s">
        <v>94</v>
      </c>
      <c r="B18" s="76">
        <v>547.75</v>
      </c>
      <c r="C18" s="73">
        <f>B18/280</f>
        <v>1.95625</v>
      </c>
      <c r="D18" s="62">
        <v>21.475999999999999</v>
      </c>
    </row>
    <row r="19" spans="1:4" s="30" customFormat="1" ht="26.25" customHeight="1">
      <c r="A19" s="31" t="s">
        <v>95</v>
      </c>
      <c r="B19" s="78"/>
      <c r="C19" s="62"/>
      <c r="D19" s="62"/>
    </row>
    <row r="20" spans="1:4" s="30" customFormat="1" ht="26.25" customHeight="1">
      <c r="A20" s="31" t="s">
        <v>96</v>
      </c>
      <c r="B20" s="78">
        <f>SUM(B21:B28)</f>
        <v>18526.669999999998</v>
      </c>
      <c r="C20" s="62">
        <f>B20/23270</f>
        <v>0.79616115169746449</v>
      </c>
      <c r="D20" s="62">
        <v>2.3E-2</v>
      </c>
    </row>
    <row r="21" spans="1:4" s="30" customFormat="1" ht="31.5" customHeight="1">
      <c r="A21" s="31" t="s">
        <v>97</v>
      </c>
      <c r="B21" s="78">
        <v>1287.0999999999999</v>
      </c>
      <c r="C21" s="62">
        <f>B21/7100</f>
        <v>0.18128169014084505</v>
      </c>
      <c r="D21" s="62">
        <v>-2.8000000000000001E-2</v>
      </c>
    </row>
    <row r="22" spans="1:4" s="30" customFormat="1" ht="26.25" customHeight="1">
      <c r="A22" s="31" t="s">
        <v>98</v>
      </c>
      <c r="B22" s="78">
        <v>307.10000000000002</v>
      </c>
      <c r="C22" s="62">
        <f>B22/1800</f>
        <v>0.17061111111111113</v>
      </c>
      <c r="D22" s="62">
        <v>-0.69299999999999995</v>
      </c>
    </row>
    <row r="23" spans="1:4" s="30" customFormat="1" ht="26.25" customHeight="1">
      <c r="A23" s="31" t="s">
        <v>99</v>
      </c>
      <c r="B23" s="78">
        <v>3080.3</v>
      </c>
      <c r="C23" s="62">
        <f>B23/1860</f>
        <v>1.6560752688172045</v>
      </c>
      <c r="D23" s="62">
        <v>-0.17</v>
      </c>
    </row>
    <row r="24" spans="1:4" s="30" customFormat="1" ht="26.25" customHeight="1">
      <c r="A24" s="31" t="s">
        <v>100</v>
      </c>
      <c r="B24" s="78"/>
      <c r="C24" s="62"/>
      <c r="D24" s="62"/>
    </row>
    <row r="25" spans="1:4" s="30" customFormat="1" ht="29.25" customHeight="1">
      <c r="A25" s="31" t="s">
        <v>101</v>
      </c>
      <c r="B25" s="78">
        <v>13452.38</v>
      </c>
      <c r="C25" s="62">
        <f>B25/12140</f>
        <v>1.1081037891268533</v>
      </c>
      <c r="D25" s="62">
        <v>0.11799999999999999</v>
      </c>
    </row>
    <row r="26" spans="1:4" s="30" customFormat="1" ht="29.25" customHeight="1">
      <c r="A26" s="31" t="s">
        <v>102</v>
      </c>
      <c r="B26" s="78"/>
      <c r="C26" s="62"/>
      <c r="D26" s="62"/>
    </row>
    <row r="27" spans="1:4" s="30" customFormat="1" ht="29.25" customHeight="1">
      <c r="A27" s="31" t="s">
        <v>103</v>
      </c>
      <c r="B27" s="78">
        <v>399.79</v>
      </c>
      <c r="C27" s="62">
        <f>B27/370</f>
        <v>1.0805135135135135</v>
      </c>
      <c r="D27" s="62">
        <v>7.6130000000000004</v>
      </c>
    </row>
    <row r="28" spans="1:4" s="30" customFormat="1" ht="26.25" customHeight="1">
      <c r="A28" s="31" t="s">
        <v>104</v>
      </c>
      <c r="B28" s="78"/>
      <c r="C28" s="62"/>
      <c r="D28" s="62"/>
    </row>
    <row r="29" spans="1:4" s="9" customFormat="1" ht="14.25" customHeight="1">
      <c r="B29" s="10"/>
      <c r="C29" s="10"/>
      <c r="D29" s="11"/>
    </row>
    <row r="30" spans="1:4" s="9" customFormat="1" ht="14.25" customHeight="1">
      <c r="B30" s="10"/>
      <c r="C30" s="10"/>
      <c r="D30" s="11"/>
    </row>
    <row r="31" spans="1:4" s="9" customFormat="1" ht="14.25" customHeight="1">
      <c r="B31" s="10"/>
      <c r="C31" s="10"/>
      <c r="D31" s="11"/>
    </row>
    <row r="32" spans="1:4" s="9" customFormat="1" ht="14.25" customHeight="1">
      <c r="B32" s="10"/>
      <c r="C32" s="10"/>
      <c r="D32" s="11"/>
    </row>
    <row r="33" spans="1:4" s="9" customFormat="1" ht="14.25" customHeight="1">
      <c r="B33" s="10"/>
      <c r="C33" s="10"/>
      <c r="D33" s="11"/>
    </row>
    <row r="34" spans="1:4" s="9" customFormat="1" ht="14.25" customHeight="1">
      <c r="B34" s="10"/>
      <c r="C34" s="10"/>
      <c r="D34" s="11"/>
    </row>
    <row r="35" spans="1:4" s="9" customFormat="1" ht="14.25" customHeight="1">
      <c r="B35" s="10"/>
      <c r="C35" s="10"/>
      <c r="D35" s="11"/>
    </row>
    <row r="36" spans="1:4" s="9" customFormat="1" ht="14.25" customHeight="1">
      <c r="B36" s="10"/>
      <c r="C36" s="10"/>
      <c r="D36" s="11"/>
    </row>
    <row r="37" spans="1:4" s="9" customFormat="1" ht="14.25" customHeight="1">
      <c r="B37" s="10"/>
      <c r="C37" s="10"/>
      <c r="D37" s="11"/>
    </row>
    <row r="38" spans="1:4" s="9" customFormat="1" ht="14.25" customHeight="1">
      <c r="B38" s="10"/>
      <c r="C38" s="10"/>
      <c r="D38" s="11"/>
    </row>
    <row r="39" spans="1:4" s="9" customFormat="1" ht="14.25" customHeight="1">
      <c r="B39" s="10"/>
      <c r="C39" s="10"/>
      <c r="D39" s="11"/>
    </row>
    <row r="40" spans="1:4" s="9" customFormat="1" ht="14.25" customHeight="1">
      <c r="B40" s="10"/>
      <c r="C40" s="10"/>
      <c r="D40" s="11"/>
    </row>
    <row r="41" spans="1:4" s="9" customFormat="1" ht="14.25" customHeight="1">
      <c r="B41" s="10"/>
      <c r="C41" s="10"/>
      <c r="D41" s="11"/>
    </row>
    <row r="42" spans="1:4" s="9" customFormat="1" ht="14.25" customHeight="1">
      <c r="B42" s="10"/>
      <c r="C42" s="10"/>
      <c r="D42" s="11"/>
    </row>
    <row r="43" spans="1:4" s="9" customFormat="1" ht="14.25" customHeight="1">
      <c r="B43" s="10"/>
      <c r="C43" s="10"/>
      <c r="D43" s="11"/>
    </row>
    <row r="44" spans="1:4" s="9" customFormat="1" ht="14.25" customHeight="1">
      <c r="B44" s="10"/>
      <c r="C44" s="10"/>
      <c r="D44" s="11"/>
    </row>
    <row r="45" spans="1:4" s="14" customFormat="1" ht="14.25" customHeight="1">
      <c r="A45" s="9"/>
      <c r="B45" s="12"/>
      <c r="C45" s="12"/>
      <c r="D45" s="13"/>
    </row>
    <row r="46" spans="1:4" s="14" customFormat="1" ht="14.25" customHeight="1">
      <c r="B46" s="12"/>
      <c r="C46" s="12"/>
      <c r="D46" s="13"/>
    </row>
    <row r="47" spans="1:4" s="14" customFormat="1" ht="14.25" customHeight="1">
      <c r="B47" s="12"/>
      <c r="C47" s="12"/>
      <c r="D47" s="13"/>
    </row>
    <row r="48" spans="1:4" s="14" customFormat="1" ht="14.25" customHeight="1">
      <c r="B48" s="12"/>
      <c r="C48" s="12"/>
      <c r="D48" s="13"/>
    </row>
    <row r="49" spans="2:4" s="14" customFormat="1" ht="14.25" customHeight="1">
      <c r="B49" s="12"/>
      <c r="C49" s="12"/>
      <c r="D49" s="13"/>
    </row>
    <row r="50" spans="2:4" s="14" customFormat="1" ht="14.25" customHeight="1">
      <c r="B50" s="12"/>
      <c r="C50" s="12"/>
      <c r="D50" s="13"/>
    </row>
    <row r="51" spans="2:4" s="14" customFormat="1" ht="14.25" customHeight="1">
      <c r="B51" s="12"/>
      <c r="C51" s="12"/>
      <c r="D51" s="13"/>
    </row>
    <row r="52" spans="2:4" s="14" customFormat="1" ht="14.25" customHeight="1">
      <c r="B52" s="12"/>
      <c r="C52" s="12"/>
      <c r="D52" s="13"/>
    </row>
    <row r="53" spans="2:4" s="14" customFormat="1" ht="14.25" customHeight="1">
      <c r="B53" s="12"/>
      <c r="C53" s="12"/>
      <c r="D53" s="13"/>
    </row>
    <row r="54" spans="2:4" s="14" customFormat="1" ht="14.25" customHeight="1">
      <c r="B54" s="12"/>
      <c r="C54" s="12"/>
      <c r="D54" s="13"/>
    </row>
    <row r="55" spans="2:4" s="14" customFormat="1" ht="14.25" customHeight="1">
      <c r="B55" s="12"/>
      <c r="C55" s="12"/>
      <c r="D55" s="13"/>
    </row>
    <row r="56" spans="2:4" s="14" customFormat="1" ht="14.25" customHeight="1">
      <c r="B56" s="12"/>
      <c r="C56" s="12"/>
      <c r="D56" s="13"/>
    </row>
    <row r="57" spans="2:4" s="14" customFormat="1" ht="14.25" customHeight="1">
      <c r="B57" s="12"/>
      <c r="C57" s="12"/>
      <c r="D57" s="13"/>
    </row>
    <row r="58" spans="2:4" s="14" customFormat="1" ht="14.25" customHeight="1">
      <c r="B58" s="12"/>
      <c r="C58" s="12"/>
      <c r="D58" s="13"/>
    </row>
    <row r="59" spans="2:4" s="14" customFormat="1" ht="14.25" customHeight="1">
      <c r="B59" s="12"/>
      <c r="C59" s="12"/>
      <c r="D59" s="13"/>
    </row>
    <row r="60" spans="2:4" s="14" customFormat="1" ht="14.25" customHeight="1">
      <c r="B60" s="12"/>
      <c r="C60" s="12"/>
      <c r="D60" s="13"/>
    </row>
    <row r="61" spans="2:4" s="14" customFormat="1" ht="14.25" customHeight="1">
      <c r="B61" s="12"/>
      <c r="C61" s="12"/>
      <c r="D61" s="13"/>
    </row>
    <row r="62" spans="2:4" s="14" customFormat="1" ht="14.25" customHeight="1">
      <c r="B62" s="12"/>
      <c r="C62" s="12"/>
      <c r="D62" s="13"/>
    </row>
    <row r="63" spans="2:4" s="14" customFormat="1" ht="14.25" customHeight="1">
      <c r="B63" s="12"/>
      <c r="C63" s="12"/>
      <c r="D63" s="13"/>
    </row>
    <row r="64" spans="2:4" s="14" customFormat="1" ht="14.25" customHeight="1">
      <c r="B64" s="12"/>
      <c r="C64" s="12"/>
      <c r="D64" s="13"/>
    </row>
    <row r="65" spans="1:4" s="14" customFormat="1" ht="14.25" customHeight="1">
      <c r="B65" s="12"/>
      <c r="C65" s="12"/>
      <c r="D65" s="13"/>
    </row>
    <row r="66" spans="1:4" s="14" customFormat="1" ht="14.25" customHeight="1">
      <c r="B66" s="12"/>
      <c r="C66" s="12"/>
      <c r="D66" s="13"/>
    </row>
    <row r="67" spans="1:4" s="14" customFormat="1" ht="14.25" customHeight="1">
      <c r="B67" s="12"/>
      <c r="C67" s="12"/>
      <c r="D67" s="13"/>
    </row>
    <row r="68" spans="1:4" s="14" customFormat="1" ht="14.25" customHeight="1">
      <c r="B68" s="12"/>
      <c r="C68" s="12"/>
      <c r="D68" s="13"/>
    </row>
    <row r="69" spans="1:4" s="14" customFormat="1" ht="14.25" customHeight="1">
      <c r="B69" s="12"/>
      <c r="C69" s="12"/>
      <c r="D69" s="13"/>
    </row>
    <row r="70" spans="1:4" s="14" customFormat="1" ht="10.8">
      <c r="B70" s="12"/>
      <c r="C70" s="12"/>
      <c r="D70" s="13"/>
    </row>
    <row r="71" spans="1:4" s="14" customFormat="1" ht="10.8">
      <c r="B71" s="12"/>
      <c r="C71" s="12"/>
      <c r="D71" s="13"/>
    </row>
    <row r="72" spans="1:4" s="14" customFormat="1" ht="10.8">
      <c r="B72" s="12"/>
      <c r="C72" s="12"/>
      <c r="D72" s="13"/>
    </row>
    <row r="73" spans="1:4" s="14" customFormat="1" ht="10.8">
      <c r="B73" s="12"/>
      <c r="C73" s="12"/>
      <c r="D73" s="13"/>
    </row>
    <row r="74" spans="1:4" s="14" customFormat="1" ht="10.8">
      <c r="B74" s="12"/>
      <c r="C74" s="12"/>
      <c r="D74" s="13"/>
    </row>
    <row r="75" spans="1:4" s="14" customFormat="1" ht="10.8">
      <c r="B75" s="12"/>
      <c r="C75" s="12"/>
      <c r="D75" s="13"/>
    </row>
    <row r="76" spans="1:4" s="14" customFormat="1" ht="10.8">
      <c r="B76" s="12"/>
      <c r="C76" s="12"/>
      <c r="D76" s="13"/>
    </row>
    <row r="77" spans="1:4" s="14" customFormat="1" ht="10.8">
      <c r="B77" s="12"/>
      <c r="C77" s="12"/>
      <c r="D77" s="13"/>
    </row>
    <row r="78" spans="1:4" s="14" customFormat="1" ht="10.8">
      <c r="B78" s="12"/>
      <c r="C78" s="12"/>
      <c r="D78" s="13"/>
    </row>
    <row r="79" spans="1:4" s="5" customFormat="1">
      <c r="A79" s="14"/>
      <c r="B79" s="6"/>
      <c r="C79" s="6"/>
      <c r="D79" s="8"/>
    </row>
    <row r="80" spans="1:4" s="5" customFormat="1">
      <c r="B80" s="6"/>
      <c r="C80" s="6"/>
      <c r="D80" s="8"/>
    </row>
    <row r="81" spans="2:4" s="5" customFormat="1">
      <c r="B81" s="6"/>
      <c r="C81" s="6"/>
      <c r="D81" s="8"/>
    </row>
    <row r="82" spans="2:4" s="5" customFormat="1">
      <c r="B82" s="6"/>
      <c r="C82" s="6"/>
      <c r="D82" s="8"/>
    </row>
    <row r="83" spans="2:4" s="5" customFormat="1">
      <c r="B83" s="6"/>
      <c r="C83" s="6"/>
      <c r="D83" s="8"/>
    </row>
    <row r="84" spans="2:4" s="5" customFormat="1">
      <c r="B84" s="6"/>
      <c r="C84" s="6"/>
      <c r="D84" s="8"/>
    </row>
    <row r="85" spans="2:4" s="5" customFormat="1">
      <c r="B85" s="6"/>
      <c r="C85" s="6"/>
      <c r="D85" s="8"/>
    </row>
    <row r="86" spans="2:4" s="5" customFormat="1">
      <c r="B86" s="6"/>
      <c r="C86" s="6"/>
      <c r="D86" s="8"/>
    </row>
    <row r="87" spans="2:4" s="5" customFormat="1">
      <c r="B87" s="6"/>
      <c r="C87" s="6"/>
      <c r="D87" s="8"/>
    </row>
    <row r="88" spans="2:4" s="5" customFormat="1">
      <c r="B88" s="6"/>
      <c r="C88" s="6"/>
      <c r="D88" s="8"/>
    </row>
    <row r="89" spans="2:4" s="5" customFormat="1">
      <c r="B89" s="6"/>
      <c r="C89" s="6"/>
      <c r="D89" s="8"/>
    </row>
    <row r="90" spans="2:4" s="5" customFormat="1">
      <c r="B90" s="6"/>
      <c r="C90" s="6"/>
      <c r="D90" s="8"/>
    </row>
    <row r="91" spans="2:4" s="5" customFormat="1">
      <c r="B91" s="6"/>
      <c r="C91" s="6"/>
      <c r="D91" s="8"/>
    </row>
    <row r="92" spans="2:4" s="5" customFormat="1">
      <c r="B92" s="6"/>
      <c r="C92" s="6"/>
      <c r="D92" s="8"/>
    </row>
    <row r="93" spans="2:4" s="5" customFormat="1">
      <c r="B93" s="6"/>
      <c r="C93" s="6"/>
      <c r="D93" s="8"/>
    </row>
    <row r="94" spans="2:4" s="5" customFormat="1">
      <c r="B94" s="6"/>
      <c r="C94" s="6"/>
      <c r="D94" s="8"/>
    </row>
    <row r="95" spans="2:4" s="5" customFormat="1">
      <c r="B95" s="6"/>
      <c r="C95" s="6"/>
      <c r="D95" s="8"/>
    </row>
    <row r="96" spans="2:4" s="5" customFormat="1">
      <c r="B96" s="6"/>
      <c r="C96" s="6"/>
      <c r="D96" s="8"/>
    </row>
    <row r="97" spans="2:4" s="5" customFormat="1">
      <c r="B97" s="6"/>
      <c r="C97" s="6"/>
      <c r="D97" s="8"/>
    </row>
    <row r="98" spans="2:4" s="5" customFormat="1">
      <c r="B98" s="6"/>
      <c r="C98" s="6"/>
      <c r="D98" s="8"/>
    </row>
    <row r="99" spans="2:4" s="5" customFormat="1">
      <c r="B99" s="6"/>
      <c r="C99" s="6"/>
      <c r="D99" s="8"/>
    </row>
    <row r="100" spans="2:4" s="5" customFormat="1">
      <c r="B100" s="6"/>
      <c r="C100" s="6"/>
      <c r="D100" s="8"/>
    </row>
    <row r="101" spans="2:4" s="5" customFormat="1">
      <c r="B101" s="6"/>
      <c r="C101" s="6"/>
      <c r="D101" s="8"/>
    </row>
    <row r="102" spans="2:4" s="5" customFormat="1">
      <c r="B102" s="6"/>
      <c r="C102" s="6"/>
      <c r="D102" s="8"/>
    </row>
    <row r="103" spans="2:4" s="5" customFormat="1">
      <c r="B103" s="6"/>
      <c r="C103" s="6"/>
      <c r="D103" s="8"/>
    </row>
    <row r="104" spans="2:4" s="5" customFormat="1">
      <c r="B104" s="6"/>
      <c r="C104" s="6"/>
      <c r="D104" s="8"/>
    </row>
    <row r="105" spans="2:4" s="5" customFormat="1">
      <c r="B105" s="6"/>
      <c r="C105" s="6"/>
      <c r="D105" s="8"/>
    </row>
    <row r="106" spans="2:4" s="5" customFormat="1">
      <c r="B106" s="6"/>
      <c r="C106" s="6"/>
      <c r="D106" s="8"/>
    </row>
    <row r="107" spans="2:4" s="5" customFormat="1">
      <c r="B107" s="6"/>
      <c r="C107" s="6"/>
      <c r="D107" s="8"/>
    </row>
    <row r="108" spans="2:4" s="5" customFormat="1">
      <c r="B108" s="6"/>
      <c r="C108" s="6"/>
      <c r="D108" s="8"/>
    </row>
    <row r="109" spans="2:4" s="5" customFormat="1">
      <c r="B109" s="6"/>
      <c r="C109" s="6"/>
      <c r="D109" s="8"/>
    </row>
    <row r="110" spans="2:4" s="5" customFormat="1">
      <c r="B110" s="6"/>
      <c r="C110" s="6"/>
      <c r="D110" s="8"/>
    </row>
    <row r="111" spans="2:4" s="5" customFormat="1">
      <c r="B111" s="6"/>
      <c r="C111" s="6"/>
      <c r="D111" s="8"/>
    </row>
    <row r="112" spans="2:4" s="5" customFormat="1">
      <c r="B112" s="6"/>
      <c r="C112" s="6"/>
      <c r="D112" s="8"/>
    </row>
    <row r="113" spans="2:4" s="5" customFormat="1">
      <c r="B113" s="6"/>
      <c r="C113" s="6"/>
      <c r="D113" s="8"/>
    </row>
    <row r="114" spans="2:4" s="5" customFormat="1">
      <c r="B114" s="6"/>
      <c r="C114" s="6"/>
      <c r="D114" s="8"/>
    </row>
    <row r="115" spans="2:4" s="5" customFormat="1">
      <c r="B115" s="6"/>
      <c r="C115" s="6"/>
      <c r="D115" s="8"/>
    </row>
    <row r="116" spans="2:4" s="5" customFormat="1">
      <c r="B116" s="6"/>
      <c r="C116" s="6"/>
      <c r="D116" s="8"/>
    </row>
    <row r="117" spans="2:4" s="5" customFormat="1">
      <c r="B117" s="6"/>
      <c r="C117" s="6"/>
      <c r="D117" s="8"/>
    </row>
    <row r="118" spans="2:4" s="5" customFormat="1">
      <c r="B118" s="6"/>
      <c r="C118" s="6"/>
      <c r="D118" s="8"/>
    </row>
    <row r="119" spans="2:4" s="5" customFormat="1">
      <c r="B119" s="6"/>
      <c r="C119" s="6"/>
      <c r="D119" s="8"/>
    </row>
    <row r="120" spans="2:4" s="5" customFormat="1">
      <c r="B120" s="6"/>
      <c r="C120" s="6"/>
      <c r="D120" s="8"/>
    </row>
    <row r="121" spans="2:4" s="5" customFormat="1">
      <c r="B121" s="6"/>
      <c r="C121" s="6"/>
      <c r="D121" s="8"/>
    </row>
    <row r="122" spans="2:4" s="5" customFormat="1">
      <c r="B122" s="6"/>
      <c r="C122" s="6"/>
      <c r="D122" s="8"/>
    </row>
    <row r="123" spans="2:4" s="5" customFormat="1">
      <c r="B123" s="6"/>
      <c r="C123" s="6"/>
      <c r="D123" s="8"/>
    </row>
    <row r="124" spans="2:4" s="5" customFormat="1">
      <c r="B124" s="6"/>
      <c r="C124" s="6"/>
      <c r="D124" s="8"/>
    </row>
    <row r="125" spans="2:4" s="5" customFormat="1">
      <c r="B125" s="6"/>
      <c r="C125" s="6"/>
      <c r="D125" s="8"/>
    </row>
    <row r="126" spans="2:4" s="5" customFormat="1">
      <c r="B126" s="6"/>
      <c r="C126" s="6"/>
      <c r="D126" s="8"/>
    </row>
    <row r="127" spans="2:4" s="5" customFormat="1">
      <c r="B127" s="6"/>
      <c r="C127" s="6"/>
      <c r="D127" s="8"/>
    </row>
    <row r="128" spans="2:4" s="5" customFormat="1">
      <c r="B128" s="6"/>
      <c r="C128" s="6"/>
      <c r="D128" s="8"/>
    </row>
    <row r="129" spans="2:4" s="5" customFormat="1">
      <c r="B129" s="6"/>
      <c r="C129" s="6"/>
      <c r="D129" s="8"/>
    </row>
    <row r="130" spans="2:4" s="5" customFormat="1">
      <c r="B130" s="6"/>
      <c r="C130" s="6"/>
      <c r="D130" s="8"/>
    </row>
    <row r="131" spans="2:4" s="5" customFormat="1">
      <c r="B131" s="6"/>
      <c r="C131" s="6"/>
      <c r="D131" s="8"/>
    </row>
  </sheetData>
  <mergeCells count="1">
    <mergeCell ref="A1:D1"/>
  </mergeCells>
  <phoneticPr fontId="2" type="noConversion"/>
  <pageMargins left="0.33" right="0.75" top="0.32" bottom="0.21" header="0.2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D128"/>
  <sheetViews>
    <sheetView showZeros="0" workbookViewId="0">
      <selection activeCell="A31" sqref="A31"/>
    </sheetView>
  </sheetViews>
  <sheetFormatPr defaultColWidth="9" defaultRowHeight="15.6"/>
  <cols>
    <col min="1" max="1" width="31.3984375" style="2" customWidth="1"/>
    <col min="2" max="3" width="15" style="3" customWidth="1"/>
    <col min="4" max="4" width="15" style="60" customWidth="1"/>
    <col min="5" max="16384" width="9" style="2"/>
  </cols>
  <sheetData>
    <row r="1" spans="1:4" s="1" customFormat="1" ht="30" customHeight="1">
      <c r="A1" s="92" t="s">
        <v>45</v>
      </c>
      <c r="B1" s="92"/>
      <c r="C1" s="92"/>
      <c r="D1" s="92"/>
    </row>
    <row r="2" spans="1:4" s="7" customFormat="1" ht="17.25" customHeight="1">
      <c r="A2" s="2"/>
      <c r="B2" s="3"/>
      <c r="C2" s="3"/>
      <c r="D2" s="87" t="s">
        <v>79</v>
      </c>
    </row>
    <row r="3" spans="1:4" s="30" customFormat="1" ht="29.25" customHeight="1">
      <c r="A3" s="19" t="s">
        <v>3</v>
      </c>
      <c r="B3" s="20" t="s">
        <v>1</v>
      </c>
      <c r="C3" s="20" t="s">
        <v>2</v>
      </c>
      <c r="D3" s="56" t="s">
        <v>16</v>
      </c>
    </row>
    <row r="4" spans="1:4" s="30" customFormat="1" ht="27.9" customHeight="1">
      <c r="A4" s="19" t="s">
        <v>11</v>
      </c>
      <c r="B4" s="74">
        <f>SUM(B5:B26)</f>
        <v>237170.1</v>
      </c>
      <c r="C4" s="61">
        <f>B4/343000</f>
        <v>0.69145801749271141</v>
      </c>
      <c r="D4" s="61">
        <v>0.47</v>
      </c>
    </row>
    <row r="5" spans="1:4" s="30" customFormat="1" ht="26.25" customHeight="1">
      <c r="A5" s="31" t="s">
        <v>58</v>
      </c>
      <c r="B5" s="75">
        <v>27216.68</v>
      </c>
      <c r="C5" s="62">
        <f>B5/45100</f>
        <v>0.60347405764966744</v>
      </c>
      <c r="D5" s="62">
        <v>2.4E-2</v>
      </c>
    </row>
    <row r="6" spans="1:4" s="33" customFormat="1" ht="26.25" customHeight="1">
      <c r="A6" s="32" t="s">
        <v>59</v>
      </c>
      <c r="B6" s="78">
        <v>145.04</v>
      </c>
      <c r="C6" s="62">
        <f>B6/510</f>
        <v>0.2843921568627451</v>
      </c>
      <c r="D6" s="62">
        <v>-0.16400000000000001</v>
      </c>
    </row>
    <row r="7" spans="1:4" s="33" customFormat="1" ht="26.25" customHeight="1">
      <c r="A7" s="32" t="s">
        <v>60</v>
      </c>
      <c r="B7" s="78">
        <v>9374.49</v>
      </c>
      <c r="C7" s="62">
        <f>B7/19500</f>
        <v>0.48074307692307694</v>
      </c>
      <c r="D7" s="62">
        <v>-6.7000000000000004E-2</v>
      </c>
    </row>
    <row r="8" spans="1:4" s="30" customFormat="1" ht="28.5" customHeight="1">
      <c r="A8" s="31" t="s">
        <v>61</v>
      </c>
      <c r="B8" s="78">
        <v>13656.31</v>
      </c>
      <c r="C8" s="62">
        <f>B8/32050</f>
        <v>0.42609391575663025</v>
      </c>
      <c r="D8" s="62">
        <v>-0.13400000000000001</v>
      </c>
    </row>
    <row r="9" spans="1:4" s="30" customFormat="1" ht="28.5" customHeight="1">
      <c r="A9" s="31" t="s">
        <v>62</v>
      </c>
      <c r="B9" s="78">
        <v>2566.58</v>
      </c>
      <c r="C9" s="62">
        <f>B9/5825</f>
        <v>0.44061459227467809</v>
      </c>
      <c r="D9" s="62">
        <v>0.373</v>
      </c>
    </row>
    <row r="10" spans="1:4" s="30" customFormat="1" ht="26.25" customHeight="1">
      <c r="A10" s="31" t="s">
        <v>63</v>
      </c>
      <c r="B10" s="78">
        <v>4444.8500000000004</v>
      </c>
      <c r="C10" s="62">
        <f>B10/9850</f>
        <v>0.45125380710659901</v>
      </c>
      <c r="D10" s="62">
        <v>5.8000000000000003E-2</v>
      </c>
    </row>
    <row r="11" spans="1:4" s="30" customFormat="1" ht="26.25" customHeight="1">
      <c r="A11" s="31" t="s">
        <v>64</v>
      </c>
      <c r="B11" s="78">
        <v>35437.160000000003</v>
      </c>
      <c r="C11" s="62">
        <f>B11/24350</f>
        <v>1.4553248459958934</v>
      </c>
      <c r="D11" s="62">
        <v>0.93200000000000005</v>
      </c>
    </row>
    <row r="12" spans="1:4" s="34" customFormat="1" ht="31.5" customHeight="1">
      <c r="A12" s="31" t="s">
        <v>65</v>
      </c>
      <c r="B12" s="78">
        <v>15346.93</v>
      </c>
      <c r="C12" s="62">
        <f>B12/24950</f>
        <v>0.61510741482965936</v>
      </c>
      <c r="D12" s="62">
        <v>0.158</v>
      </c>
    </row>
    <row r="13" spans="1:4" s="34" customFormat="1" ht="26.25" customHeight="1">
      <c r="A13" s="32" t="s">
        <v>66</v>
      </c>
      <c r="B13" s="78">
        <v>2068.83</v>
      </c>
      <c r="C13" s="62">
        <f>B13/6400</f>
        <v>0.32325468749999997</v>
      </c>
      <c r="D13" s="62">
        <v>-0.33300000000000002</v>
      </c>
    </row>
    <row r="14" spans="1:4" s="30" customFormat="1" ht="26.25" customHeight="1">
      <c r="A14" s="32" t="s">
        <v>67</v>
      </c>
      <c r="B14" s="78">
        <v>15776.3</v>
      </c>
      <c r="C14" s="62">
        <f>B14/27070</f>
        <v>0.58279645363871446</v>
      </c>
      <c r="D14" s="62">
        <v>0.47699999999999998</v>
      </c>
    </row>
    <row r="15" spans="1:4" s="30" customFormat="1" ht="26.25" customHeight="1">
      <c r="A15" s="31" t="s">
        <v>68</v>
      </c>
      <c r="B15" s="78">
        <v>72020.31</v>
      </c>
      <c r="C15" s="62">
        <f>B15/82860</f>
        <v>0.86918066618392464</v>
      </c>
      <c r="D15" s="62">
        <v>1.4670000000000001</v>
      </c>
    </row>
    <row r="16" spans="1:4" s="30" customFormat="1" ht="26.25" customHeight="1">
      <c r="A16" s="31" t="s">
        <v>69</v>
      </c>
      <c r="B16" s="78">
        <v>5446.28</v>
      </c>
      <c r="C16" s="62">
        <f>B16/6000</f>
        <v>0.90771333333333326</v>
      </c>
      <c r="D16" s="62">
        <v>-0.46</v>
      </c>
    </row>
    <row r="17" spans="1:4" s="30" customFormat="1" ht="32.25" customHeight="1">
      <c r="A17" s="31" t="s">
        <v>70</v>
      </c>
      <c r="B17" s="78">
        <v>12518.23</v>
      </c>
      <c r="C17" s="62">
        <f>B17/7450</f>
        <v>1.6802993288590604</v>
      </c>
      <c r="D17" s="62">
        <v>1.41</v>
      </c>
    </row>
    <row r="18" spans="1:4" s="30" customFormat="1" ht="26.25" customHeight="1">
      <c r="A18" s="31" t="s">
        <v>71</v>
      </c>
      <c r="B18" s="78">
        <v>1315.05</v>
      </c>
      <c r="C18" s="62">
        <f>B18/1800</f>
        <v>0.73058333333333336</v>
      </c>
      <c r="D18" s="62">
        <v>0.54300000000000004</v>
      </c>
    </row>
    <row r="19" spans="1:4" s="30" customFormat="1" ht="26.25" customHeight="1">
      <c r="A19" s="31" t="s">
        <v>72</v>
      </c>
      <c r="B19" s="78"/>
      <c r="C19" s="62"/>
      <c r="D19" s="62"/>
    </row>
    <row r="20" spans="1:4" s="30" customFormat="1" ht="31.5" customHeight="1">
      <c r="A20" s="31" t="s">
        <v>73</v>
      </c>
      <c r="B20" s="78">
        <v>6201.22</v>
      </c>
      <c r="C20" s="62">
        <f>B20/24000</f>
        <v>0.25838416666666669</v>
      </c>
      <c r="D20" s="62">
        <v>3.266</v>
      </c>
    </row>
    <row r="21" spans="1:4" s="30" customFormat="1" ht="26.25" customHeight="1">
      <c r="A21" s="31" t="s">
        <v>74</v>
      </c>
      <c r="B21" s="78">
        <v>6099.27</v>
      </c>
      <c r="C21" s="62">
        <f>B21/7100</f>
        <v>0.85905211267605641</v>
      </c>
      <c r="D21" s="62">
        <v>1.028</v>
      </c>
    </row>
    <row r="22" spans="1:4" s="30" customFormat="1" ht="26.25" customHeight="1">
      <c r="A22" s="31" t="s">
        <v>75</v>
      </c>
      <c r="B22" s="78">
        <v>800</v>
      </c>
      <c r="C22" s="62">
        <f>B22/820</f>
        <v>0.97560975609756095</v>
      </c>
      <c r="D22" s="62">
        <v>2E-3</v>
      </c>
    </row>
    <row r="23" spans="1:4" s="30" customFormat="1" ht="26.25" customHeight="1">
      <c r="A23" s="31" t="s">
        <v>76</v>
      </c>
      <c r="B23" s="78">
        <v>1450.91</v>
      </c>
      <c r="C23" s="62">
        <f>B23/1950</f>
        <v>0.74405641025641034</v>
      </c>
      <c r="D23" s="62">
        <v>0.375</v>
      </c>
    </row>
    <row r="24" spans="1:4" s="30" customFormat="1" ht="29.25" customHeight="1">
      <c r="A24" s="31" t="s">
        <v>77</v>
      </c>
      <c r="B24" s="78">
        <v>0.9</v>
      </c>
      <c r="C24" s="62">
        <f>B24/110</f>
        <v>8.1818181818181825E-3</v>
      </c>
      <c r="D24" s="62">
        <v>-0.999</v>
      </c>
    </row>
    <row r="25" spans="1:4" s="30" customFormat="1" ht="26.25" customHeight="1">
      <c r="A25" s="31" t="s">
        <v>78</v>
      </c>
      <c r="B25" s="78">
        <v>5278.76</v>
      </c>
      <c r="C25" s="62">
        <f>B25/10705</f>
        <v>0.49311163007940217</v>
      </c>
      <c r="D25" s="62">
        <v>0.05</v>
      </c>
    </row>
    <row r="26" spans="1:4" s="30" customFormat="1" ht="26.25" customHeight="1">
      <c r="A26" s="31" t="s">
        <v>80</v>
      </c>
      <c r="B26" s="78">
        <v>6</v>
      </c>
      <c r="C26" s="62"/>
      <c r="D26" s="62"/>
    </row>
    <row r="27" spans="1:4" s="9" customFormat="1" ht="14.25" customHeight="1">
      <c r="B27" s="10"/>
      <c r="C27" s="10"/>
      <c r="D27" s="57"/>
    </row>
    <row r="28" spans="1:4" s="9" customFormat="1" ht="14.25" customHeight="1">
      <c r="B28" s="10"/>
      <c r="C28" s="10"/>
      <c r="D28" s="57"/>
    </row>
    <row r="29" spans="1:4" s="9" customFormat="1" ht="14.25" customHeight="1">
      <c r="B29" s="10"/>
      <c r="C29" s="10"/>
      <c r="D29" s="57"/>
    </row>
    <row r="30" spans="1:4" s="9" customFormat="1" ht="14.25" customHeight="1">
      <c r="B30" s="10"/>
      <c r="C30" s="10"/>
      <c r="D30" s="57"/>
    </row>
    <row r="31" spans="1:4" s="9" customFormat="1" ht="14.25" customHeight="1">
      <c r="B31" s="10"/>
      <c r="C31" s="10"/>
      <c r="D31" s="57"/>
    </row>
    <row r="32" spans="1:4" s="9" customFormat="1" ht="14.25" customHeight="1">
      <c r="B32" s="10"/>
      <c r="C32" s="10"/>
      <c r="D32" s="57"/>
    </row>
    <row r="33" spans="1:4" s="9" customFormat="1" ht="14.25" customHeight="1">
      <c r="B33" s="10"/>
      <c r="C33" s="10"/>
      <c r="D33" s="57"/>
    </row>
    <row r="34" spans="1:4" s="9" customFormat="1" ht="14.25" customHeight="1">
      <c r="B34" s="10"/>
      <c r="C34" s="10"/>
      <c r="D34" s="57"/>
    </row>
    <row r="35" spans="1:4" s="9" customFormat="1" ht="14.25" customHeight="1">
      <c r="B35" s="10"/>
      <c r="C35" s="10"/>
      <c r="D35" s="57"/>
    </row>
    <row r="36" spans="1:4" s="9" customFormat="1" ht="14.25" customHeight="1">
      <c r="B36" s="10"/>
      <c r="C36" s="10"/>
      <c r="D36" s="57"/>
    </row>
    <row r="37" spans="1:4" s="9" customFormat="1" ht="14.25" customHeight="1">
      <c r="B37" s="10"/>
      <c r="C37" s="10"/>
      <c r="D37" s="57"/>
    </row>
    <row r="38" spans="1:4" s="9" customFormat="1" ht="14.25" customHeight="1">
      <c r="B38" s="10"/>
      <c r="C38" s="10"/>
      <c r="D38" s="57"/>
    </row>
    <row r="39" spans="1:4" s="9" customFormat="1" ht="14.25" customHeight="1">
      <c r="B39" s="10"/>
      <c r="C39" s="10"/>
      <c r="D39" s="57"/>
    </row>
    <row r="40" spans="1:4" s="9" customFormat="1" ht="14.25" customHeight="1">
      <c r="B40" s="10"/>
      <c r="C40" s="10"/>
      <c r="D40" s="57"/>
    </row>
    <row r="41" spans="1:4" s="9" customFormat="1" ht="14.25" customHeight="1">
      <c r="B41" s="10"/>
      <c r="C41" s="10"/>
      <c r="D41" s="57"/>
    </row>
    <row r="42" spans="1:4" s="14" customFormat="1" ht="14.25" customHeight="1">
      <c r="A42" s="9"/>
      <c r="B42" s="12"/>
      <c r="C42" s="12"/>
      <c r="D42" s="58"/>
    </row>
    <row r="43" spans="1:4" s="14" customFormat="1" ht="14.25" customHeight="1">
      <c r="B43" s="12"/>
      <c r="C43" s="12"/>
      <c r="D43" s="58"/>
    </row>
    <row r="44" spans="1:4" s="14" customFormat="1" ht="14.25" customHeight="1">
      <c r="B44" s="12"/>
      <c r="C44" s="12"/>
      <c r="D44" s="58"/>
    </row>
    <row r="45" spans="1:4" s="14" customFormat="1" ht="14.25" customHeight="1">
      <c r="B45" s="12"/>
      <c r="C45" s="12"/>
      <c r="D45" s="58"/>
    </row>
    <row r="46" spans="1:4" s="14" customFormat="1" ht="14.25" customHeight="1">
      <c r="B46" s="12"/>
      <c r="C46" s="12"/>
      <c r="D46" s="58"/>
    </row>
    <row r="47" spans="1:4" s="14" customFormat="1" ht="14.25" customHeight="1">
      <c r="B47" s="12"/>
      <c r="C47" s="12"/>
      <c r="D47" s="58"/>
    </row>
    <row r="48" spans="1:4" s="14" customFormat="1" ht="14.25" customHeight="1">
      <c r="B48" s="12"/>
      <c r="C48" s="12"/>
      <c r="D48" s="58"/>
    </row>
    <row r="49" spans="2:4" s="14" customFormat="1" ht="14.25" customHeight="1">
      <c r="B49" s="12"/>
      <c r="C49" s="12"/>
      <c r="D49" s="58"/>
    </row>
    <row r="50" spans="2:4" s="14" customFormat="1" ht="14.25" customHeight="1">
      <c r="B50" s="12"/>
      <c r="C50" s="12"/>
      <c r="D50" s="58"/>
    </row>
    <row r="51" spans="2:4" s="14" customFormat="1" ht="14.25" customHeight="1">
      <c r="B51" s="12"/>
      <c r="C51" s="12"/>
      <c r="D51" s="58"/>
    </row>
    <row r="52" spans="2:4" s="14" customFormat="1" ht="14.25" customHeight="1">
      <c r="B52" s="12"/>
      <c r="C52" s="12"/>
      <c r="D52" s="58"/>
    </row>
    <row r="53" spans="2:4" s="14" customFormat="1" ht="14.25" customHeight="1">
      <c r="B53" s="12"/>
      <c r="C53" s="12"/>
      <c r="D53" s="58"/>
    </row>
    <row r="54" spans="2:4" s="14" customFormat="1" ht="14.25" customHeight="1">
      <c r="B54" s="12"/>
      <c r="C54" s="12"/>
      <c r="D54" s="58"/>
    </row>
    <row r="55" spans="2:4" s="14" customFormat="1" ht="14.25" customHeight="1">
      <c r="B55" s="12"/>
      <c r="C55" s="12"/>
      <c r="D55" s="58"/>
    </row>
    <row r="56" spans="2:4" s="14" customFormat="1" ht="14.25" customHeight="1">
      <c r="B56" s="12"/>
      <c r="C56" s="12"/>
      <c r="D56" s="58"/>
    </row>
    <row r="57" spans="2:4" s="14" customFormat="1" ht="14.25" customHeight="1">
      <c r="B57" s="12"/>
      <c r="C57" s="12"/>
      <c r="D57" s="58"/>
    </row>
    <row r="58" spans="2:4" s="14" customFormat="1" ht="14.25" customHeight="1">
      <c r="B58" s="12"/>
      <c r="C58" s="12"/>
      <c r="D58" s="58"/>
    </row>
    <row r="59" spans="2:4" s="14" customFormat="1" ht="14.25" customHeight="1">
      <c r="B59" s="12"/>
      <c r="C59" s="12"/>
      <c r="D59" s="58"/>
    </row>
    <row r="60" spans="2:4" s="14" customFormat="1" ht="14.25" customHeight="1">
      <c r="B60" s="12"/>
      <c r="C60" s="12"/>
      <c r="D60" s="58"/>
    </row>
    <row r="61" spans="2:4" s="14" customFormat="1" ht="14.25" customHeight="1">
      <c r="B61" s="12"/>
      <c r="C61" s="12"/>
      <c r="D61" s="58"/>
    </row>
    <row r="62" spans="2:4" s="14" customFormat="1" ht="14.25" customHeight="1">
      <c r="B62" s="12"/>
      <c r="C62" s="12"/>
      <c r="D62" s="58"/>
    </row>
    <row r="63" spans="2:4" s="14" customFormat="1" ht="14.25" customHeight="1">
      <c r="B63" s="12"/>
      <c r="C63" s="12"/>
      <c r="D63" s="58"/>
    </row>
    <row r="64" spans="2:4" s="14" customFormat="1" ht="14.25" customHeight="1">
      <c r="B64" s="12"/>
      <c r="C64" s="12"/>
      <c r="D64" s="58"/>
    </row>
    <row r="65" spans="1:4" s="14" customFormat="1" ht="14.25" customHeight="1">
      <c r="B65" s="12"/>
      <c r="C65" s="12"/>
      <c r="D65" s="58"/>
    </row>
    <row r="66" spans="1:4" s="14" customFormat="1" ht="14.25" customHeight="1">
      <c r="B66" s="12"/>
      <c r="C66" s="12"/>
      <c r="D66" s="58"/>
    </row>
    <row r="67" spans="1:4" s="14" customFormat="1" ht="10.8">
      <c r="B67" s="12"/>
      <c r="C67" s="12"/>
      <c r="D67" s="58"/>
    </row>
    <row r="68" spans="1:4" s="14" customFormat="1" ht="10.8">
      <c r="B68" s="12"/>
      <c r="C68" s="12"/>
      <c r="D68" s="58"/>
    </row>
    <row r="69" spans="1:4" s="14" customFormat="1" ht="10.8">
      <c r="B69" s="12"/>
      <c r="C69" s="12"/>
      <c r="D69" s="58"/>
    </row>
    <row r="70" spans="1:4" s="14" customFormat="1" ht="10.8">
      <c r="B70" s="12"/>
      <c r="C70" s="12"/>
      <c r="D70" s="58"/>
    </row>
    <row r="71" spans="1:4" s="14" customFormat="1" ht="10.8">
      <c r="B71" s="12"/>
      <c r="C71" s="12"/>
      <c r="D71" s="58"/>
    </row>
    <row r="72" spans="1:4" s="14" customFormat="1" ht="10.8">
      <c r="B72" s="12"/>
      <c r="C72" s="12"/>
      <c r="D72" s="58"/>
    </row>
    <row r="73" spans="1:4" s="14" customFormat="1" ht="10.8">
      <c r="B73" s="12"/>
      <c r="C73" s="12"/>
      <c r="D73" s="58"/>
    </row>
    <row r="74" spans="1:4" s="14" customFormat="1" ht="10.8">
      <c r="B74" s="12"/>
      <c r="C74" s="12"/>
      <c r="D74" s="58"/>
    </row>
    <row r="75" spans="1:4" s="14" customFormat="1" ht="10.8">
      <c r="B75" s="12"/>
      <c r="C75" s="12"/>
      <c r="D75" s="58"/>
    </row>
    <row r="76" spans="1:4" s="5" customFormat="1">
      <c r="A76" s="14"/>
      <c r="B76" s="6"/>
      <c r="C76" s="6"/>
      <c r="D76" s="59"/>
    </row>
    <row r="77" spans="1:4" s="5" customFormat="1">
      <c r="B77" s="6"/>
      <c r="C77" s="6"/>
      <c r="D77" s="59"/>
    </row>
    <row r="78" spans="1:4" s="5" customFormat="1">
      <c r="B78" s="6"/>
      <c r="C78" s="6"/>
      <c r="D78" s="59"/>
    </row>
    <row r="79" spans="1:4" s="5" customFormat="1">
      <c r="B79" s="6"/>
      <c r="C79" s="6"/>
      <c r="D79" s="59"/>
    </row>
    <row r="80" spans="1:4" s="5" customFormat="1">
      <c r="B80" s="6"/>
      <c r="C80" s="6"/>
      <c r="D80" s="59"/>
    </row>
    <row r="81" spans="2:4" s="5" customFormat="1">
      <c r="B81" s="6"/>
      <c r="C81" s="6"/>
      <c r="D81" s="59"/>
    </row>
    <row r="82" spans="2:4" s="5" customFormat="1">
      <c r="B82" s="6"/>
      <c r="C82" s="6"/>
      <c r="D82" s="59"/>
    </row>
    <row r="83" spans="2:4" s="5" customFormat="1">
      <c r="B83" s="6"/>
      <c r="C83" s="6"/>
      <c r="D83" s="59"/>
    </row>
    <row r="84" spans="2:4" s="5" customFormat="1">
      <c r="B84" s="6"/>
      <c r="C84" s="6"/>
      <c r="D84" s="59"/>
    </row>
    <row r="85" spans="2:4" s="5" customFormat="1">
      <c r="B85" s="6"/>
      <c r="C85" s="6"/>
      <c r="D85" s="59"/>
    </row>
    <row r="86" spans="2:4" s="5" customFormat="1">
      <c r="B86" s="6"/>
      <c r="C86" s="6"/>
      <c r="D86" s="59"/>
    </row>
    <row r="87" spans="2:4" s="5" customFormat="1">
      <c r="B87" s="6"/>
      <c r="C87" s="6"/>
      <c r="D87" s="59"/>
    </row>
    <row r="88" spans="2:4" s="5" customFormat="1">
      <c r="B88" s="6"/>
      <c r="C88" s="6"/>
      <c r="D88" s="59"/>
    </row>
    <row r="89" spans="2:4" s="5" customFormat="1">
      <c r="B89" s="6"/>
      <c r="C89" s="6"/>
      <c r="D89" s="59"/>
    </row>
    <row r="90" spans="2:4" s="5" customFormat="1">
      <c r="B90" s="6"/>
      <c r="C90" s="6"/>
      <c r="D90" s="59"/>
    </row>
    <row r="91" spans="2:4" s="5" customFormat="1">
      <c r="B91" s="6"/>
      <c r="C91" s="6"/>
      <c r="D91" s="59"/>
    </row>
    <row r="92" spans="2:4" s="5" customFormat="1">
      <c r="B92" s="6"/>
      <c r="C92" s="6"/>
      <c r="D92" s="59"/>
    </row>
    <row r="93" spans="2:4" s="5" customFormat="1">
      <c r="B93" s="6"/>
      <c r="C93" s="6"/>
      <c r="D93" s="59"/>
    </row>
    <row r="94" spans="2:4" s="5" customFormat="1">
      <c r="B94" s="6"/>
      <c r="C94" s="6"/>
      <c r="D94" s="59"/>
    </row>
    <row r="95" spans="2:4" s="5" customFormat="1">
      <c r="B95" s="6"/>
      <c r="C95" s="6"/>
      <c r="D95" s="59"/>
    </row>
    <row r="96" spans="2:4" s="5" customFormat="1">
      <c r="B96" s="6"/>
      <c r="C96" s="6"/>
      <c r="D96" s="59"/>
    </row>
    <row r="97" spans="2:4" s="5" customFormat="1">
      <c r="B97" s="6"/>
      <c r="C97" s="6"/>
      <c r="D97" s="59"/>
    </row>
    <row r="98" spans="2:4" s="5" customFormat="1">
      <c r="B98" s="6"/>
      <c r="C98" s="6"/>
      <c r="D98" s="59"/>
    </row>
    <row r="99" spans="2:4" s="5" customFormat="1">
      <c r="B99" s="6"/>
      <c r="C99" s="6"/>
      <c r="D99" s="59"/>
    </row>
    <row r="100" spans="2:4" s="5" customFormat="1">
      <c r="B100" s="6"/>
      <c r="C100" s="6"/>
      <c r="D100" s="59"/>
    </row>
    <row r="101" spans="2:4" s="5" customFormat="1">
      <c r="B101" s="6"/>
      <c r="C101" s="6"/>
      <c r="D101" s="59"/>
    </row>
    <row r="102" spans="2:4" s="5" customFormat="1">
      <c r="B102" s="6"/>
      <c r="C102" s="6"/>
      <c r="D102" s="59"/>
    </row>
    <row r="103" spans="2:4" s="5" customFormat="1">
      <c r="B103" s="6"/>
      <c r="C103" s="6"/>
      <c r="D103" s="59"/>
    </row>
    <row r="104" spans="2:4" s="5" customFormat="1">
      <c r="B104" s="6"/>
      <c r="C104" s="6"/>
      <c r="D104" s="59"/>
    </row>
    <row r="105" spans="2:4" s="5" customFormat="1">
      <c r="B105" s="6"/>
      <c r="C105" s="6"/>
      <c r="D105" s="59"/>
    </row>
    <row r="106" spans="2:4" s="5" customFormat="1">
      <c r="B106" s="6"/>
      <c r="C106" s="6"/>
      <c r="D106" s="59"/>
    </row>
    <row r="107" spans="2:4" s="5" customFormat="1">
      <c r="B107" s="6"/>
      <c r="C107" s="6"/>
      <c r="D107" s="59"/>
    </row>
    <row r="108" spans="2:4" s="5" customFormat="1">
      <c r="B108" s="6"/>
      <c r="C108" s="6"/>
      <c r="D108" s="59"/>
    </row>
    <row r="109" spans="2:4" s="5" customFormat="1">
      <c r="B109" s="6"/>
      <c r="C109" s="6"/>
      <c r="D109" s="59"/>
    </row>
    <row r="110" spans="2:4" s="5" customFormat="1">
      <c r="B110" s="6"/>
      <c r="C110" s="6"/>
      <c r="D110" s="59"/>
    </row>
    <row r="111" spans="2:4" s="5" customFormat="1">
      <c r="B111" s="6"/>
      <c r="C111" s="6"/>
      <c r="D111" s="59"/>
    </row>
    <row r="112" spans="2:4" s="5" customFormat="1">
      <c r="B112" s="6"/>
      <c r="C112" s="6"/>
      <c r="D112" s="59"/>
    </row>
    <row r="113" spans="2:4" s="5" customFormat="1">
      <c r="B113" s="6"/>
      <c r="C113" s="6"/>
      <c r="D113" s="59"/>
    </row>
    <row r="114" spans="2:4" s="5" customFormat="1">
      <c r="B114" s="6"/>
      <c r="C114" s="6"/>
      <c r="D114" s="59"/>
    </row>
    <row r="115" spans="2:4" s="5" customFormat="1">
      <c r="B115" s="6"/>
      <c r="C115" s="6"/>
      <c r="D115" s="59"/>
    </row>
    <row r="116" spans="2:4" s="5" customFormat="1">
      <c r="B116" s="6"/>
      <c r="C116" s="6"/>
      <c r="D116" s="59"/>
    </row>
    <row r="117" spans="2:4" s="5" customFormat="1">
      <c r="B117" s="6"/>
      <c r="C117" s="6"/>
      <c r="D117" s="59"/>
    </row>
    <row r="118" spans="2:4" s="5" customFormat="1">
      <c r="B118" s="6"/>
      <c r="C118" s="6"/>
      <c r="D118" s="59"/>
    </row>
    <row r="119" spans="2:4" s="5" customFormat="1">
      <c r="B119" s="6"/>
      <c r="C119" s="6"/>
      <c r="D119" s="59"/>
    </row>
    <row r="120" spans="2:4" s="5" customFormat="1">
      <c r="B120" s="6"/>
      <c r="C120" s="6"/>
      <c r="D120" s="59"/>
    </row>
    <row r="121" spans="2:4" s="5" customFormat="1">
      <c r="B121" s="6"/>
      <c r="C121" s="6"/>
      <c r="D121" s="59"/>
    </row>
    <row r="122" spans="2:4" s="5" customFormat="1">
      <c r="B122" s="6"/>
      <c r="C122" s="6"/>
      <c r="D122" s="59"/>
    </row>
    <row r="123" spans="2:4" s="5" customFormat="1">
      <c r="B123" s="6"/>
      <c r="C123" s="6"/>
      <c r="D123" s="59"/>
    </row>
    <row r="124" spans="2:4" s="5" customFormat="1">
      <c r="B124" s="6"/>
      <c r="C124" s="6"/>
      <c r="D124" s="59"/>
    </row>
    <row r="125" spans="2:4" s="5" customFormat="1">
      <c r="B125" s="6"/>
      <c r="C125" s="6"/>
      <c r="D125" s="59"/>
    </row>
    <row r="126" spans="2:4" s="5" customFormat="1">
      <c r="B126" s="6"/>
      <c r="C126" s="6"/>
      <c r="D126" s="59"/>
    </row>
    <row r="127" spans="2:4" s="5" customFormat="1">
      <c r="B127" s="6"/>
      <c r="C127" s="6"/>
      <c r="D127" s="59"/>
    </row>
    <row r="128" spans="2:4" s="5" customFormat="1">
      <c r="B128" s="6"/>
      <c r="C128" s="6"/>
      <c r="D128" s="59"/>
    </row>
  </sheetData>
  <mergeCells count="1">
    <mergeCell ref="A1:D1"/>
  </mergeCells>
  <phoneticPr fontId="2" type="noConversion"/>
  <pageMargins left="1.05" right="0.75" top="1" bottom="0.48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workbookViewId="0">
      <selection activeCell="A13" sqref="A13"/>
    </sheetView>
  </sheetViews>
  <sheetFormatPr defaultColWidth="9" defaultRowHeight="15.6"/>
  <cols>
    <col min="1" max="1" width="35.09765625" style="2" customWidth="1"/>
    <col min="2" max="2" width="14.3984375" style="3" customWidth="1"/>
    <col min="3" max="3" width="14.5" style="3" customWidth="1"/>
    <col min="4" max="4" width="17" style="4" customWidth="1"/>
    <col min="5" max="16384" width="9" style="2"/>
  </cols>
  <sheetData>
    <row r="1" spans="1:4" s="1" customFormat="1" ht="51.75" customHeight="1">
      <c r="A1" s="93" t="s">
        <v>44</v>
      </c>
      <c r="B1" s="93"/>
      <c r="C1" s="93"/>
      <c r="D1" s="93"/>
    </row>
    <row r="2" spans="1:4" s="46" customFormat="1" ht="35.25" customHeight="1">
      <c r="A2" s="21"/>
      <c r="B2" s="22"/>
      <c r="C2" s="22"/>
      <c r="D2" s="55" t="s">
        <v>4</v>
      </c>
    </row>
    <row r="3" spans="1:4" s="47" customFormat="1" ht="36.75" customHeight="1">
      <c r="A3" s="45" t="s">
        <v>5</v>
      </c>
      <c r="B3" s="20" t="s">
        <v>6</v>
      </c>
      <c r="C3" s="20" t="s">
        <v>7</v>
      </c>
      <c r="D3" s="20" t="s">
        <v>16</v>
      </c>
    </row>
    <row r="4" spans="1:4" s="47" customFormat="1" ht="38.25" customHeight="1">
      <c r="A4" s="45" t="s">
        <v>12</v>
      </c>
      <c r="B4" s="74">
        <f>SUM(B5:B11)</f>
        <v>7764.7300000000005</v>
      </c>
      <c r="C4" s="61">
        <f>B4/154269</f>
        <v>5.0332406381061658E-2</v>
      </c>
      <c r="D4" s="61">
        <v>-0.46400000000000002</v>
      </c>
    </row>
    <row r="5" spans="1:4" s="47" customFormat="1" ht="38.25" customHeight="1">
      <c r="A5" s="48" t="s">
        <v>39</v>
      </c>
      <c r="B5" s="86">
        <v>7383.12</v>
      </c>
      <c r="C5" s="64">
        <f>B5/148400</f>
        <v>4.9751482479784365E-2</v>
      </c>
      <c r="D5" s="65">
        <v>-0.45200000000000001</v>
      </c>
    </row>
    <row r="6" spans="1:4" s="47" customFormat="1" ht="38.25" customHeight="1">
      <c r="A6" s="48" t="s">
        <v>38</v>
      </c>
      <c r="B6" s="86">
        <v>70.040000000000006</v>
      </c>
      <c r="C6" s="64">
        <f>B6/4600</f>
        <v>1.522608695652174E-2</v>
      </c>
      <c r="D6" s="65">
        <v>-0.79400000000000004</v>
      </c>
    </row>
    <row r="7" spans="1:4" s="47" customFormat="1" ht="38.25" customHeight="1">
      <c r="A7" s="48" t="s">
        <v>24</v>
      </c>
      <c r="B7" s="86">
        <v>8.1300000000000008</v>
      </c>
      <c r="C7" s="64">
        <f>B7/440</f>
        <v>1.8477272727272728E-2</v>
      </c>
      <c r="D7" s="65">
        <v>-0.93100000000000005</v>
      </c>
    </row>
    <row r="8" spans="1:4" s="47" customFormat="1" ht="38.25" customHeight="1">
      <c r="A8" s="48" t="s">
        <v>25</v>
      </c>
      <c r="B8" s="86">
        <v>29.96</v>
      </c>
      <c r="C8" s="64">
        <f>B8/100</f>
        <v>0.29960000000000003</v>
      </c>
      <c r="D8" s="65">
        <v>-0.59899999999999998</v>
      </c>
    </row>
    <row r="9" spans="1:4" s="47" customFormat="1" ht="38.25" customHeight="1">
      <c r="A9" s="48" t="s">
        <v>26</v>
      </c>
      <c r="B9" s="86">
        <v>27.46</v>
      </c>
      <c r="C9" s="64">
        <f>B9/115</f>
        <v>0.23878260869565218</v>
      </c>
      <c r="D9" s="65">
        <v>-0.437</v>
      </c>
    </row>
    <row r="10" spans="1:4" s="47" customFormat="1" ht="38.25" customHeight="1">
      <c r="A10" s="48" t="s">
        <v>27</v>
      </c>
      <c r="B10" s="86"/>
      <c r="C10" s="64"/>
      <c r="D10" s="65"/>
    </row>
    <row r="11" spans="1:4" s="49" customFormat="1" ht="37.5" customHeight="1">
      <c r="A11" s="48" t="s">
        <v>28</v>
      </c>
      <c r="B11" s="86">
        <v>246.02</v>
      </c>
      <c r="C11" s="64">
        <f>B11/384</f>
        <v>0.6406770833333334</v>
      </c>
      <c r="D11" s="64">
        <v>0.34399999999999997</v>
      </c>
    </row>
    <row r="12" spans="1:4" s="49" customFormat="1" ht="14.25" customHeight="1">
      <c r="B12" s="50"/>
      <c r="C12" s="50"/>
      <c r="D12" s="51"/>
    </row>
    <row r="13" spans="1:4" s="49" customFormat="1" ht="14.25" customHeight="1">
      <c r="B13" s="50"/>
      <c r="C13" s="50"/>
      <c r="D13" s="51"/>
    </row>
    <row r="14" spans="1:4" s="49" customFormat="1" ht="14.25" customHeight="1">
      <c r="B14" s="50"/>
      <c r="C14" s="50"/>
      <c r="D14" s="51"/>
    </row>
    <row r="15" spans="1:4" s="49" customFormat="1" ht="14.25" customHeight="1">
      <c r="B15" s="50"/>
      <c r="C15" s="50"/>
      <c r="D15" s="51"/>
    </row>
    <row r="16" spans="1:4" s="49" customFormat="1" ht="14.25" customHeight="1">
      <c r="B16" s="50"/>
      <c r="C16" s="50"/>
      <c r="D16" s="51"/>
    </row>
    <row r="17" spans="1:4" s="49" customFormat="1" ht="14.25" customHeight="1">
      <c r="B17" s="50"/>
      <c r="C17" s="50"/>
      <c r="D17" s="51"/>
    </row>
    <row r="18" spans="1:4" s="54" customFormat="1" ht="14.25" customHeight="1">
      <c r="A18" s="49"/>
      <c r="B18" s="52"/>
      <c r="C18" s="52"/>
      <c r="D18" s="53"/>
    </row>
    <row r="19" spans="1:4" s="54" customFormat="1" ht="14.25" customHeight="1">
      <c r="B19" s="52"/>
      <c r="C19" s="52"/>
      <c r="D19" s="53"/>
    </row>
    <row r="20" spans="1:4" s="54" customFormat="1" ht="14.25" customHeight="1">
      <c r="B20" s="52"/>
      <c r="C20" s="52"/>
      <c r="D20" s="53"/>
    </row>
    <row r="21" spans="1:4" s="54" customFormat="1" ht="14.25" customHeight="1">
      <c r="B21" s="52"/>
      <c r="C21" s="52"/>
      <c r="D21" s="53"/>
    </row>
    <row r="22" spans="1:4" s="54" customFormat="1" ht="14.25" customHeight="1">
      <c r="B22" s="52"/>
      <c r="C22" s="52"/>
      <c r="D22" s="53"/>
    </row>
    <row r="23" spans="1:4" s="54" customFormat="1" ht="14.25" customHeight="1">
      <c r="B23" s="52"/>
      <c r="C23" s="52"/>
      <c r="D23" s="53"/>
    </row>
    <row r="24" spans="1:4" s="54" customFormat="1" ht="14.25" customHeight="1">
      <c r="B24" s="52"/>
      <c r="C24" s="52"/>
      <c r="D24" s="53"/>
    </row>
    <row r="25" spans="1:4" s="54" customFormat="1" ht="14.25" customHeight="1">
      <c r="B25" s="52"/>
      <c r="C25" s="52"/>
      <c r="D25" s="53"/>
    </row>
    <row r="26" spans="1:4" s="54" customFormat="1" ht="14.25" customHeight="1">
      <c r="B26" s="52"/>
      <c r="C26" s="52"/>
      <c r="D26" s="53"/>
    </row>
    <row r="27" spans="1:4" s="54" customFormat="1" ht="14.25" customHeight="1">
      <c r="B27" s="52"/>
      <c r="C27" s="52"/>
      <c r="D27" s="53"/>
    </row>
    <row r="28" spans="1:4" s="54" customFormat="1" ht="14.25" customHeight="1">
      <c r="B28" s="52"/>
      <c r="C28" s="52"/>
      <c r="D28" s="53"/>
    </row>
    <row r="29" spans="1:4" s="54" customFormat="1" ht="14.25" customHeight="1">
      <c r="B29" s="52"/>
      <c r="C29" s="52"/>
      <c r="D29" s="53"/>
    </row>
    <row r="30" spans="1:4" s="54" customFormat="1" ht="14.25" customHeight="1">
      <c r="B30" s="52"/>
      <c r="C30" s="52"/>
      <c r="D30" s="53"/>
    </row>
    <row r="31" spans="1:4" s="54" customFormat="1" ht="14.25" customHeight="1">
      <c r="B31" s="52"/>
      <c r="C31" s="52"/>
      <c r="D31" s="53"/>
    </row>
    <row r="32" spans="1:4" s="54" customFormat="1" ht="14.25" customHeight="1">
      <c r="B32" s="52"/>
      <c r="C32" s="52"/>
      <c r="D32" s="53"/>
    </row>
    <row r="33" spans="2:4" s="54" customFormat="1" ht="14.25" customHeight="1">
      <c r="B33" s="52"/>
      <c r="C33" s="52"/>
      <c r="D33" s="53"/>
    </row>
    <row r="34" spans="2:4" s="54" customFormat="1" ht="14.25" customHeight="1">
      <c r="B34" s="52"/>
      <c r="C34" s="52"/>
      <c r="D34" s="53"/>
    </row>
    <row r="35" spans="2:4" s="54" customFormat="1" ht="14.25" customHeight="1">
      <c r="B35" s="52"/>
      <c r="C35" s="52"/>
      <c r="D35" s="53"/>
    </row>
    <row r="36" spans="2:4" s="54" customFormat="1" ht="14.25" customHeight="1">
      <c r="B36" s="52"/>
      <c r="C36" s="52"/>
      <c r="D36" s="53"/>
    </row>
    <row r="37" spans="2:4" s="54" customFormat="1" ht="14.25" customHeight="1">
      <c r="B37" s="52"/>
      <c r="C37" s="52"/>
      <c r="D37" s="53"/>
    </row>
    <row r="38" spans="2:4" s="54" customFormat="1" ht="14.25" customHeight="1">
      <c r="B38" s="52"/>
      <c r="C38" s="52"/>
      <c r="D38" s="53"/>
    </row>
    <row r="39" spans="2:4" s="54" customFormat="1" ht="14.25" customHeight="1">
      <c r="B39" s="52"/>
      <c r="C39" s="52"/>
      <c r="D39" s="53"/>
    </row>
    <row r="40" spans="2:4" s="54" customFormat="1" ht="14.25" customHeight="1">
      <c r="B40" s="52"/>
      <c r="C40" s="52"/>
      <c r="D40" s="53"/>
    </row>
    <row r="41" spans="2:4" s="54" customFormat="1" ht="14.25" customHeight="1">
      <c r="B41" s="52"/>
      <c r="C41" s="52"/>
      <c r="D41" s="53"/>
    </row>
    <row r="42" spans="2:4" s="54" customFormat="1" ht="14.25" customHeight="1">
      <c r="B42" s="52"/>
      <c r="C42" s="52"/>
      <c r="D42" s="53"/>
    </row>
    <row r="43" spans="2:4" s="54" customFormat="1" ht="10.8">
      <c r="B43" s="52"/>
      <c r="C43" s="52"/>
      <c r="D43" s="53"/>
    </row>
    <row r="44" spans="2:4" s="54" customFormat="1" ht="10.8">
      <c r="B44" s="52"/>
      <c r="C44" s="52"/>
      <c r="D44" s="53"/>
    </row>
    <row r="45" spans="2:4" s="54" customFormat="1" ht="10.8">
      <c r="B45" s="52"/>
      <c r="C45" s="52"/>
      <c r="D45" s="53"/>
    </row>
    <row r="46" spans="2:4" s="54" customFormat="1" ht="10.8">
      <c r="B46" s="52"/>
      <c r="C46" s="52"/>
      <c r="D46" s="53"/>
    </row>
    <row r="47" spans="2:4" s="54" customFormat="1" ht="10.8">
      <c r="B47" s="52"/>
      <c r="C47" s="52"/>
      <c r="D47" s="53"/>
    </row>
    <row r="48" spans="2:4" s="54" customFormat="1" ht="10.8">
      <c r="B48" s="52"/>
      <c r="C48" s="52"/>
      <c r="D48" s="53"/>
    </row>
    <row r="49" spans="1:4" s="54" customFormat="1" ht="10.8">
      <c r="B49" s="52"/>
      <c r="C49" s="52"/>
      <c r="D49" s="53"/>
    </row>
    <row r="50" spans="1:4" s="54" customFormat="1" ht="10.8">
      <c r="B50" s="52"/>
      <c r="C50" s="52"/>
      <c r="D50" s="53"/>
    </row>
    <row r="51" spans="1:4" s="54" customFormat="1" ht="10.8">
      <c r="B51" s="52"/>
      <c r="C51" s="52"/>
      <c r="D51" s="53"/>
    </row>
    <row r="52" spans="1:4">
      <c r="A52" s="54"/>
    </row>
  </sheetData>
  <mergeCells count="1">
    <mergeCell ref="A1:D1"/>
  </mergeCells>
  <phoneticPr fontId="2" type="noConversion"/>
  <pageMargins left="0.75" right="0.17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D52"/>
  <sheetViews>
    <sheetView workbookViewId="0">
      <selection activeCell="A18" sqref="A18"/>
    </sheetView>
  </sheetViews>
  <sheetFormatPr defaultColWidth="9" defaultRowHeight="15.6"/>
  <cols>
    <col min="1" max="1" width="37.8984375" style="21" customWidth="1"/>
    <col min="2" max="2" width="11.8984375" style="22" customWidth="1"/>
    <col min="3" max="3" width="14.09765625" style="22" customWidth="1"/>
    <col min="4" max="4" width="13.69921875" style="29" customWidth="1"/>
    <col min="5" max="5" width="9" style="15"/>
    <col min="6" max="6" width="8.69921875" style="15" customWidth="1"/>
    <col min="7" max="16384" width="9" style="15"/>
  </cols>
  <sheetData>
    <row r="1" spans="1:4" s="17" customFormat="1" ht="48" customHeight="1">
      <c r="A1" s="93" t="s">
        <v>43</v>
      </c>
      <c r="B1" s="93"/>
      <c r="C1" s="93"/>
      <c r="D1" s="93"/>
    </row>
    <row r="2" spans="1:4" ht="30.75" customHeight="1">
      <c r="D2" s="55" t="s">
        <v>4</v>
      </c>
    </row>
    <row r="3" spans="1:4" s="37" customFormat="1" ht="28.2" customHeight="1">
      <c r="A3" s="35" t="s">
        <v>10</v>
      </c>
      <c r="B3" s="20" t="s">
        <v>6</v>
      </c>
      <c r="C3" s="20" t="s">
        <v>7</v>
      </c>
      <c r="D3" s="20" t="s">
        <v>16</v>
      </c>
    </row>
    <row r="4" spans="1:4" s="37" customFormat="1" ht="28.2" customHeight="1">
      <c r="A4" s="36" t="s">
        <v>13</v>
      </c>
      <c r="B4" s="89">
        <f>SUM(B5:B15)</f>
        <v>20315.120000000003</v>
      </c>
      <c r="C4" s="66">
        <f>B4/156858</f>
        <v>0.12951280776243482</v>
      </c>
      <c r="D4" s="66">
        <v>1.163</v>
      </c>
    </row>
    <row r="5" spans="1:4" s="37" customFormat="1" ht="28.2" customHeight="1">
      <c r="A5" s="32" t="s">
        <v>29</v>
      </c>
      <c r="B5" s="90"/>
      <c r="C5" s="62"/>
      <c r="D5" s="67"/>
    </row>
    <row r="6" spans="1:4" s="37" customFormat="1" ht="28.2" customHeight="1">
      <c r="A6" s="32" t="s">
        <v>30</v>
      </c>
      <c r="B6" s="90">
        <v>12107.09</v>
      </c>
      <c r="C6" s="62">
        <f>B6/148951</f>
        <v>8.1282368027069299E-2</v>
      </c>
      <c r="D6" s="68">
        <v>0.34499999999999997</v>
      </c>
    </row>
    <row r="7" spans="1:4" s="37" customFormat="1" ht="28.2" customHeight="1">
      <c r="A7" s="32" t="s">
        <v>40</v>
      </c>
      <c r="B7" s="90"/>
      <c r="C7" s="62"/>
      <c r="D7" s="68"/>
    </row>
    <row r="8" spans="1:4" s="37" customFormat="1" ht="28.2" customHeight="1">
      <c r="A8" s="32" t="s">
        <v>31</v>
      </c>
      <c r="B8" s="90"/>
      <c r="C8" s="62"/>
      <c r="D8" s="68"/>
    </row>
    <row r="9" spans="1:4" s="37" customFormat="1" ht="28.2" customHeight="1">
      <c r="A9" s="32" t="s">
        <v>32</v>
      </c>
      <c r="B9" s="90">
        <v>6.17</v>
      </c>
      <c r="C9" s="62">
        <f>B9/165</f>
        <v>3.7393939393939396E-2</v>
      </c>
      <c r="D9" s="68"/>
    </row>
    <row r="10" spans="1:4" s="37" customFormat="1" ht="28.2" customHeight="1">
      <c r="A10" s="32" t="s">
        <v>33</v>
      </c>
      <c r="B10" s="90"/>
      <c r="C10" s="62"/>
      <c r="D10" s="68"/>
    </row>
    <row r="11" spans="1:4" s="37" customFormat="1" ht="28.2" customHeight="1">
      <c r="A11" s="32" t="s">
        <v>34</v>
      </c>
      <c r="B11" s="90"/>
      <c r="C11" s="62"/>
      <c r="D11" s="68"/>
    </row>
    <row r="12" spans="1:4" s="38" customFormat="1" ht="28.2" customHeight="1">
      <c r="A12" s="32" t="s">
        <v>35</v>
      </c>
      <c r="B12" s="90">
        <v>32.130000000000003</v>
      </c>
      <c r="C12" s="62">
        <f>B12/1138</f>
        <v>2.8233743409490336E-2</v>
      </c>
      <c r="D12" s="68">
        <v>-0.65200000000000002</v>
      </c>
    </row>
    <row r="13" spans="1:4" s="39" customFormat="1" ht="28.2" customHeight="1">
      <c r="A13" s="32" t="s">
        <v>36</v>
      </c>
      <c r="B13" s="90">
        <v>8000</v>
      </c>
      <c r="C13" s="62"/>
      <c r="D13" s="68"/>
    </row>
    <row r="14" spans="1:4" s="16" customFormat="1" ht="28.2" customHeight="1">
      <c r="A14" s="32" t="s">
        <v>37</v>
      </c>
      <c r="B14" s="90">
        <v>162.9</v>
      </c>
      <c r="C14" s="79">
        <f>B14/1309</f>
        <v>0.12444614209320091</v>
      </c>
      <c r="D14" s="69">
        <v>0.23799999999999999</v>
      </c>
    </row>
    <row r="15" spans="1:4" s="16" customFormat="1" ht="28.2" customHeight="1">
      <c r="A15" s="32" t="s">
        <v>47</v>
      </c>
      <c r="B15" s="91">
        <v>6.83</v>
      </c>
      <c r="C15" s="82"/>
      <c r="D15" s="83"/>
    </row>
    <row r="16" spans="1:4" s="16" customFormat="1" ht="14.25" customHeight="1">
      <c r="A16" s="23"/>
      <c r="B16" s="24"/>
      <c r="C16" s="24"/>
      <c r="D16" s="25"/>
    </row>
    <row r="17" spans="1:4" s="16" customFormat="1" ht="14.25" customHeight="1">
      <c r="A17" s="23"/>
      <c r="B17" s="24"/>
      <c r="C17" s="24"/>
      <c r="D17" s="25"/>
    </row>
    <row r="18" spans="1:4" s="16" customFormat="1" ht="14.25" customHeight="1">
      <c r="A18" s="23"/>
      <c r="B18" s="24"/>
      <c r="C18" s="24"/>
      <c r="D18" s="26"/>
    </row>
    <row r="19" spans="1:4" s="16" customFormat="1" ht="14.25" customHeight="1">
      <c r="A19" s="27"/>
      <c r="B19" s="28"/>
      <c r="C19" s="28"/>
      <c r="D19" s="26"/>
    </row>
    <row r="20" spans="1:4" s="16" customFormat="1" ht="14.25" customHeight="1">
      <c r="A20" s="27"/>
      <c r="B20" s="28"/>
      <c r="C20" s="28"/>
      <c r="D20" s="26"/>
    </row>
    <row r="21" spans="1:4" s="16" customFormat="1" ht="14.25" customHeight="1">
      <c r="A21" s="27"/>
      <c r="B21" s="28"/>
      <c r="C21" s="28"/>
      <c r="D21" s="26"/>
    </row>
    <row r="22" spans="1:4" s="16" customFormat="1" ht="14.25" customHeight="1">
      <c r="A22" s="27"/>
      <c r="B22" s="28"/>
      <c r="C22" s="28"/>
      <c r="D22" s="26"/>
    </row>
    <row r="23" spans="1:4" s="16" customFormat="1" ht="14.25" customHeight="1">
      <c r="A23" s="27"/>
      <c r="B23" s="28"/>
      <c r="C23" s="28"/>
      <c r="D23" s="26"/>
    </row>
    <row r="24" spans="1:4" s="16" customFormat="1" ht="14.25" customHeight="1">
      <c r="A24" s="27"/>
      <c r="B24" s="28"/>
      <c r="C24" s="28"/>
      <c r="D24" s="26"/>
    </row>
    <row r="25" spans="1:4" s="16" customFormat="1" ht="14.25" customHeight="1">
      <c r="A25" s="27"/>
      <c r="B25" s="28"/>
      <c r="C25" s="28"/>
      <c r="D25" s="26"/>
    </row>
    <row r="26" spans="1:4" s="16" customFormat="1" ht="14.25" customHeight="1">
      <c r="A26" s="27"/>
      <c r="B26" s="28"/>
      <c r="C26" s="28"/>
      <c r="D26" s="26"/>
    </row>
    <row r="27" spans="1:4" s="16" customFormat="1" ht="14.25" customHeight="1">
      <c r="A27" s="27"/>
      <c r="B27" s="28"/>
      <c r="C27" s="28"/>
      <c r="D27" s="26"/>
    </row>
    <row r="28" spans="1:4" s="16" customFormat="1" ht="14.25" customHeight="1">
      <c r="A28" s="27"/>
      <c r="B28" s="28"/>
      <c r="C28" s="28"/>
      <c r="D28" s="26"/>
    </row>
    <row r="29" spans="1:4" s="16" customFormat="1" ht="14.25" customHeight="1">
      <c r="A29" s="27"/>
      <c r="B29" s="28"/>
      <c r="C29" s="28"/>
      <c r="D29" s="26"/>
    </row>
    <row r="30" spans="1:4" s="16" customFormat="1" ht="14.25" customHeight="1">
      <c r="A30" s="27"/>
      <c r="B30" s="28"/>
      <c r="C30" s="28"/>
      <c r="D30" s="26"/>
    </row>
    <row r="31" spans="1:4" s="16" customFormat="1" ht="14.25" customHeight="1">
      <c r="A31" s="27"/>
      <c r="B31" s="28"/>
      <c r="C31" s="28"/>
      <c r="D31" s="26"/>
    </row>
    <row r="32" spans="1:4" s="16" customFormat="1" ht="14.25" customHeight="1">
      <c r="A32" s="27"/>
      <c r="B32" s="28"/>
      <c r="C32" s="28"/>
      <c r="D32" s="26"/>
    </row>
    <row r="33" spans="1:4" s="16" customFormat="1" ht="14.25" customHeight="1">
      <c r="A33" s="27"/>
      <c r="B33" s="28"/>
      <c r="C33" s="28"/>
      <c r="D33" s="26"/>
    </row>
    <row r="34" spans="1:4" s="16" customFormat="1" ht="14.25" customHeight="1">
      <c r="A34" s="27"/>
      <c r="B34" s="28"/>
      <c r="C34" s="28"/>
      <c r="D34" s="26"/>
    </row>
    <row r="35" spans="1:4" s="16" customFormat="1" ht="14.25" customHeight="1">
      <c r="A35" s="27"/>
      <c r="B35" s="28"/>
      <c r="C35" s="28"/>
      <c r="D35" s="26"/>
    </row>
    <row r="36" spans="1:4" s="16" customFormat="1" ht="14.25" customHeight="1">
      <c r="A36" s="27"/>
      <c r="B36" s="28"/>
      <c r="C36" s="28"/>
      <c r="D36" s="26"/>
    </row>
    <row r="37" spans="1:4" s="16" customFormat="1" ht="14.25" customHeight="1">
      <c r="A37" s="27"/>
      <c r="B37" s="28"/>
      <c r="C37" s="28"/>
      <c r="D37" s="26"/>
    </row>
    <row r="38" spans="1:4" s="16" customFormat="1" ht="14.25" customHeight="1">
      <c r="A38" s="27"/>
      <c r="B38" s="28"/>
      <c r="C38" s="28"/>
      <c r="D38" s="26"/>
    </row>
    <row r="39" spans="1:4" s="16" customFormat="1" ht="10.8">
      <c r="A39" s="27"/>
      <c r="B39" s="28"/>
      <c r="C39" s="28"/>
      <c r="D39" s="26"/>
    </row>
    <row r="40" spans="1:4" s="16" customFormat="1" ht="10.8">
      <c r="A40" s="27"/>
      <c r="B40" s="28"/>
      <c r="C40" s="28"/>
      <c r="D40" s="26"/>
    </row>
    <row r="41" spans="1:4" s="16" customFormat="1" ht="10.8">
      <c r="A41" s="27"/>
      <c r="B41" s="28"/>
      <c r="C41" s="28"/>
      <c r="D41" s="26"/>
    </row>
    <row r="42" spans="1:4" s="16" customFormat="1" ht="10.8">
      <c r="A42" s="27"/>
      <c r="B42" s="28"/>
      <c r="C42" s="28"/>
      <c r="D42" s="26"/>
    </row>
    <row r="43" spans="1:4" s="16" customFormat="1" ht="10.8">
      <c r="A43" s="27"/>
      <c r="B43" s="28"/>
      <c r="C43" s="28"/>
      <c r="D43" s="26"/>
    </row>
    <row r="44" spans="1:4" s="16" customFormat="1" ht="10.8">
      <c r="A44" s="27"/>
      <c r="B44" s="28"/>
      <c r="C44" s="28"/>
      <c r="D44" s="26"/>
    </row>
    <row r="45" spans="1:4" s="16" customFormat="1" ht="10.8">
      <c r="A45" s="27"/>
      <c r="B45" s="28"/>
      <c r="C45" s="28"/>
      <c r="D45" s="26"/>
    </row>
    <row r="46" spans="1:4" s="16" customFormat="1" ht="10.8">
      <c r="A46" s="27"/>
      <c r="B46" s="28"/>
      <c r="C46" s="28"/>
      <c r="D46" s="26"/>
    </row>
    <row r="47" spans="1:4" s="16" customFormat="1" ht="10.8">
      <c r="A47" s="27"/>
      <c r="B47" s="28"/>
      <c r="C47" s="28"/>
      <c r="D47" s="26"/>
    </row>
    <row r="48" spans="1:4">
      <c r="A48" s="27"/>
      <c r="B48" s="28"/>
      <c r="C48" s="28"/>
      <c r="D48" s="26"/>
    </row>
    <row r="49" spans="1:4">
      <c r="A49" s="27"/>
      <c r="B49" s="28"/>
      <c r="C49" s="28"/>
      <c r="D49" s="26"/>
    </row>
    <row r="50" spans="1:4">
      <c r="A50" s="27"/>
      <c r="B50" s="28"/>
      <c r="C50" s="28"/>
      <c r="D50" s="26"/>
    </row>
    <row r="51" spans="1:4">
      <c r="A51" s="27"/>
      <c r="B51" s="28"/>
      <c r="C51" s="28"/>
      <c r="D51" s="26"/>
    </row>
    <row r="52" spans="1:4">
      <c r="A52" s="27"/>
      <c r="B52" s="28"/>
      <c r="C52" s="28"/>
    </row>
  </sheetData>
  <mergeCells count="1">
    <mergeCell ref="A1:D1"/>
  </mergeCells>
  <phoneticPr fontId="2" type="noConversion"/>
  <pageMargins left="0.35433070866141736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8"/>
  <sheetViews>
    <sheetView workbookViewId="0">
      <selection activeCell="E8" sqref="E8"/>
    </sheetView>
  </sheetViews>
  <sheetFormatPr defaultColWidth="9" defaultRowHeight="15.6"/>
  <cols>
    <col min="1" max="1" width="27.59765625" style="116" customWidth="1"/>
    <col min="2" max="3" width="15.5" style="118" customWidth="1"/>
    <col min="4" max="4" width="15.5" style="117" customWidth="1"/>
    <col min="5" max="16384" width="9" style="116"/>
  </cols>
  <sheetData>
    <row r="1" spans="1:4" s="95" customFormat="1" ht="54" customHeight="1">
      <c r="A1" s="94" t="s">
        <v>105</v>
      </c>
      <c r="B1" s="94"/>
      <c r="C1" s="94"/>
      <c r="D1" s="94"/>
    </row>
    <row r="2" spans="1:4" s="99" customFormat="1" ht="31.5" customHeight="1">
      <c r="A2" s="96"/>
      <c r="B2" s="97"/>
      <c r="C2" s="97"/>
      <c r="D2" s="98" t="s">
        <v>18</v>
      </c>
    </row>
    <row r="3" spans="1:4" s="102" customFormat="1" ht="45" customHeight="1">
      <c r="A3" s="100" t="s">
        <v>19</v>
      </c>
      <c r="B3" s="101" t="s">
        <v>20</v>
      </c>
      <c r="C3" s="101" t="s">
        <v>21</v>
      </c>
      <c r="D3" s="101" t="s">
        <v>16</v>
      </c>
    </row>
    <row r="4" spans="1:4" s="102" customFormat="1" ht="45" customHeight="1">
      <c r="A4" s="100" t="s">
        <v>22</v>
      </c>
      <c r="B4" s="103">
        <v>19198</v>
      </c>
      <c r="C4" s="104">
        <v>0.80700000000000005</v>
      </c>
      <c r="D4" s="104">
        <v>0.04</v>
      </c>
    </row>
    <row r="5" spans="1:4" s="102" customFormat="1" ht="45" customHeight="1">
      <c r="A5" s="105" t="s">
        <v>106</v>
      </c>
      <c r="B5" s="106">
        <v>4382</v>
      </c>
      <c r="C5" s="107">
        <v>0.96870000000000001</v>
      </c>
      <c r="D5" s="108">
        <v>-2.3599999999999999E-2</v>
      </c>
    </row>
    <row r="6" spans="1:4" s="102" customFormat="1" ht="45" customHeight="1">
      <c r="A6" s="105" t="s">
        <v>107</v>
      </c>
      <c r="B6" s="106">
        <v>13636</v>
      </c>
      <c r="C6" s="109">
        <v>0.75690000000000002</v>
      </c>
      <c r="D6" s="108">
        <v>1.0800000000000001E-2</v>
      </c>
    </row>
    <row r="7" spans="1:4" s="99" customFormat="1" ht="45" customHeight="1">
      <c r="A7" s="105" t="s">
        <v>108</v>
      </c>
      <c r="B7" s="106">
        <v>238</v>
      </c>
      <c r="C7" s="107">
        <v>0.51149999999999995</v>
      </c>
      <c r="D7" s="108">
        <v>0.58260000000000001</v>
      </c>
    </row>
    <row r="8" spans="1:4" s="99" customFormat="1" ht="45" customHeight="1">
      <c r="A8" s="105" t="s">
        <v>109</v>
      </c>
      <c r="B8" s="106">
        <v>942</v>
      </c>
      <c r="C8" s="107">
        <v>1.2129000000000001</v>
      </c>
      <c r="D8" s="108">
        <v>1.7817000000000001</v>
      </c>
    </row>
    <row r="9" spans="1:4" s="110" customFormat="1" ht="14.25" customHeight="1">
      <c r="B9" s="111"/>
      <c r="C9" s="111"/>
      <c r="D9" s="112"/>
    </row>
    <row r="10" spans="1:4" s="113" customFormat="1" ht="14.25" customHeight="1">
      <c r="A10" s="110"/>
      <c r="B10" s="111"/>
      <c r="C10" s="111"/>
      <c r="D10" s="112"/>
    </row>
    <row r="11" spans="1:4" s="113" customFormat="1" ht="14.25" customHeight="1">
      <c r="A11" s="110"/>
      <c r="B11" s="111"/>
      <c r="C11" s="111"/>
      <c r="D11" s="112"/>
    </row>
    <row r="12" spans="1:4" s="113" customFormat="1" ht="14.25" customHeight="1">
      <c r="A12" s="110"/>
      <c r="B12" s="111"/>
      <c r="C12" s="111"/>
      <c r="D12" s="112"/>
    </row>
    <row r="13" spans="1:4" s="113" customFormat="1" ht="14.25" customHeight="1">
      <c r="A13" s="110"/>
      <c r="B13" s="111"/>
      <c r="C13" s="111"/>
      <c r="D13" s="112"/>
    </row>
    <row r="14" spans="1:4" s="113" customFormat="1" ht="14.25" customHeight="1">
      <c r="A14" s="110"/>
      <c r="B14" s="111"/>
      <c r="C14" s="111"/>
      <c r="D14" s="114"/>
    </row>
    <row r="15" spans="1:4" s="113" customFormat="1" ht="14.25" customHeight="1">
      <c r="B15" s="115"/>
      <c r="C15" s="115"/>
      <c r="D15" s="114"/>
    </row>
    <row r="16" spans="1:4" s="113" customFormat="1" ht="14.25" customHeight="1">
      <c r="B16" s="115"/>
      <c r="C16" s="115"/>
      <c r="D16" s="114"/>
    </row>
    <row r="17" spans="2:4" s="113" customFormat="1" ht="14.25" customHeight="1">
      <c r="B17" s="115"/>
      <c r="C17" s="115"/>
      <c r="D17" s="114"/>
    </row>
    <row r="18" spans="2:4" s="113" customFormat="1" ht="14.25" customHeight="1">
      <c r="B18" s="115"/>
      <c r="C18" s="115"/>
      <c r="D18" s="114"/>
    </row>
    <row r="19" spans="2:4" s="113" customFormat="1" ht="14.25" customHeight="1">
      <c r="B19" s="115"/>
      <c r="C19" s="115"/>
      <c r="D19" s="114"/>
    </row>
    <row r="20" spans="2:4" s="113" customFormat="1" ht="14.25" customHeight="1">
      <c r="B20" s="115"/>
      <c r="C20" s="115"/>
      <c r="D20" s="114"/>
    </row>
    <row r="21" spans="2:4" s="113" customFormat="1" ht="14.25" customHeight="1">
      <c r="B21" s="115"/>
      <c r="C21" s="115"/>
      <c r="D21" s="114"/>
    </row>
    <row r="22" spans="2:4" s="113" customFormat="1" ht="14.25" customHeight="1">
      <c r="B22" s="115"/>
      <c r="C22" s="115"/>
      <c r="D22" s="114"/>
    </row>
    <row r="23" spans="2:4" s="113" customFormat="1" ht="14.25" customHeight="1">
      <c r="B23" s="115"/>
      <c r="C23" s="115"/>
      <c r="D23" s="114"/>
    </row>
    <row r="24" spans="2:4" s="113" customFormat="1" ht="14.25" customHeight="1">
      <c r="B24" s="115"/>
      <c r="C24" s="115"/>
      <c r="D24" s="114"/>
    </row>
    <row r="25" spans="2:4" s="113" customFormat="1" ht="14.25" customHeight="1">
      <c r="B25" s="115"/>
      <c r="C25" s="115"/>
      <c r="D25" s="114"/>
    </row>
    <row r="26" spans="2:4" s="113" customFormat="1" ht="14.25" customHeight="1">
      <c r="B26" s="115"/>
      <c r="C26" s="115"/>
      <c r="D26" s="114"/>
    </row>
    <row r="27" spans="2:4" s="113" customFormat="1" ht="14.25" customHeight="1">
      <c r="B27" s="115"/>
      <c r="C27" s="115"/>
      <c r="D27" s="114"/>
    </row>
    <row r="28" spans="2:4" s="113" customFormat="1" ht="14.25" customHeight="1">
      <c r="B28" s="115"/>
      <c r="C28" s="115"/>
      <c r="D28" s="114"/>
    </row>
    <row r="29" spans="2:4" s="113" customFormat="1" ht="14.25" customHeight="1">
      <c r="B29" s="115"/>
      <c r="C29" s="115"/>
      <c r="D29" s="114"/>
    </row>
    <row r="30" spans="2:4" s="113" customFormat="1" ht="14.25" customHeight="1">
      <c r="B30" s="115"/>
      <c r="C30" s="115"/>
      <c r="D30" s="114"/>
    </row>
    <row r="31" spans="2:4" s="113" customFormat="1" ht="14.25" customHeight="1">
      <c r="B31" s="115"/>
      <c r="C31" s="115"/>
      <c r="D31" s="114"/>
    </row>
    <row r="32" spans="2:4" s="113" customFormat="1" ht="14.25" customHeight="1">
      <c r="B32" s="115"/>
      <c r="C32" s="115"/>
      <c r="D32" s="114"/>
    </row>
    <row r="33" spans="1:4" s="113" customFormat="1" ht="14.25" customHeight="1">
      <c r="B33" s="115"/>
      <c r="C33" s="115"/>
      <c r="D33" s="114"/>
    </row>
    <row r="34" spans="1:4" s="113" customFormat="1" ht="14.25" customHeight="1">
      <c r="B34" s="115"/>
      <c r="C34" s="115"/>
      <c r="D34" s="114"/>
    </row>
    <row r="35" spans="1:4" s="113" customFormat="1" ht="10.8">
      <c r="B35" s="115"/>
      <c r="C35" s="115"/>
      <c r="D35" s="114"/>
    </row>
    <row r="36" spans="1:4" s="113" customFormat="1" ht="10.8">
      <c r="B36" s="115"/>
      <c r="C36" s="115"/>
      <c r="D36" s="114"/>
    </row>
    <row r="37" spans="1:4" s="113" customFormat="1" ht="10.8">
      <c r="B37" s="115"/>
      <c r="C37" s="115"/>
      <c r="D37" s="114"/>
    </row>
    <row r="38" spans="1:4" s="113" customFormat="1" ht="10.8">
      <c r="B38" s="115"/>
      <c r="C38" s="115"/>
      <c r="D38" s="114"/>
    </row>
    <row r="39" spans="1:4" s="113" customFormat="1" ht="10.8">
      <c r="B39" s="115"/>
      <c r="C39" s="115"/>
      <c r="D39" s="114"/>
    </row>
    <row r="40" spans="1:4" s="113" customFormat="1" ht="10.8">
      <c r="B40" s="115"/>
      <c r="C40" s="115"/>
      <c r="D40" s="114"/>
    </row>
    <row r="41" spans="1:4" s="113" customFormat="1" ht="10.8">
      <c r="B41" s="115"/>
      <c r="C41" s="115"/>
      <c r="D41" s="114"/>
    </row>
    <row r="42" spans="1:4" s="113" customFormat="1" ht="10.8">
      <c r="B42" s="115"/>
      <c r="C42" s="115"/>
      <c r="D42" s="114"/>
    </row>
    <row r="43" spans="1:4" s="113" customFormat="1" ht="10.8">
      <c r="B43" s="115"/>
      <c r="C43" s="115"/>
      <c r="D43" s="114"/>
    </row>
    <row r="44" spans="1:4">
      <c r="A44" s="113"/>
      <c r="B44" s="115"/>
      <c r="C44" s="115"/>
      <c r="D44" s="114"/>
    </row>
    <row r="45" spans="1:4">
      <c r="A45" s="113"/>
      <c r="B45" s="115"/>
      <c r="C45" s="115"/>
      <c r="D45" s="114"/>
    </row>
    <row r="46" spans="1:4">
      <c r="A46" s="113"/>
      <c r="B46" s="115"/>
      <c r="C46" s="115"/>
      <c r="D46" s="114"/>
    </row>
    <row r="47" spans="1:4">
      <c r="A47" s="113"/>
      <c r="B47" s="115"/>
      <c r="C47" s="115"/>
      <c r="D47" s="114"/>
    </row>
    <row r="48" spans="1:4">
      <c r="A48" s="113"/>
      <c r="B48" s="115"/>
      <c r="C48" s="115"/>
    </row>
  </sheetData>
  <mergeCells count="1">
    <mergeCell ref="A1:D1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D48"/>
  <sheetViews>
    <sheetView workbookViewId="0">
      <selection activeCell="A11" sqref="A11"/>
    </sheetView>
  </sheetViews>
  <sheetFormatPr defaultColWidth="9" defaultRowHeight="15.6"/>
  <cols>
    <col min="1" max="1" width="27.09765625" style="116" customWidth="1"/>
    <col min="2" max="3" width="15.09765625" style="118" customWidth="1"/>
    <col min="4" max="4" width="17.59765625" style="117" customWidth="1"/>
    <col min="5" max="16384" width="9" style="116"/>
  </cols>
  <sheetData>
    <row r="1" spans="1:4" s="95" customFormat="1" ht="54" customHeight="1">
      <c r="A1" s="94" t="s">
        <v>110</v>
      </c>
      <c r="B1" s="94"/>
      <c r="C1" s="94"/>
      <c r="D1" s="94"/>
    </row>
    <row r="2" spans="1:4" s="99" customFormat="1" ht="31.5" customHeight="1">
      <c r="A2" s="96"/>
      <c r="B2" s="97"/>
      <c r="C2" s="97"/>
      <c r="D2" s="98" t="s">
        <v>18</v>
      </c>
    </row>
    <row r="3" spans="1:4" s="102" customFormat="1" ht="45" customHeight="1">
      <c r="A3" s="119" t="s">
        <v>3</v>
      </c>
      <c r="B3" s="101" t="s">
        <v>20</v>
      </c>
      <c r="C3" s="101" t="s">
        <v>21</v>
      </c>
      <c r="D3" s="101" t="s">
        <v>16</v>
      </c>
    </row>
    <row r="4" spans="1:4" s="102" customFormat="1" ht="45" customHeight="1">
      <c r="A4" s="119" t="s">
        <v>23</v>
      </c>
      <c r="B4" s="120">
        <v>12736</v>
      </c>
      <c r="C4" s="104">
        <v>0.52229999999999999</v>
      </c>
      <c r="D4" s="104">
        <v>0.1192</v>
      </c>
    </row>
    <row r="5" spans="1:4" s="102" customFormat="1" ht="45" customHeight="1">
      <c r="A5" s="121" t="s">
        <v>111</v>
      </c>
      <c r="B5" s="80">
        <v>2437</v>
      </c>
      <c r="C5" s="81">
        <v>0.49519999999999997</v>
      </c>
      <c r="D5" s="81">
        <v>9.06E-2</v>
      </c>
    </row>
    <row r="6" spans="1:4" s="102" customFormat="1" ht="45" customHeight="1">
      <c r="A6" s="122" t="s">
        <v>112</v>
      </c>
      <c r="B6" s="123">
        <v>9116</v>
      </c>
      <c r="C6" s="109">
        <v>0.49370000000000003</v>
      </c>
      <c r="D6" s="108">
        <v>4.9799999999999997E-2</v>
      </c>
    </row>
    <row r="7" spans="1:4" s="99" customFormat="1" ht="45" customHeight="1">
      <c r="A7" s="121" t="s">
        <v>113</v>
      </c>
      <c r="B7" s="123">
        <v>82</v>
      </c>
      <c r="C7" s="107">
        <v>0.50590000000000002</v>
      </c>
      <c r="D7" s="108">
        <v>0.22819999999999999</v>
      </c>
    </row>
    <row r="8" spans="1:4" s="99" customFormat="1" ht="45" customHeight="1">
      <c r="A8" s="121" t="s">
        <v>114</v>
      </c>
      <c r="B8" s="123">
        <v>1101</v>
      </c>
      <c r="C8" s="107">
        <v>1.3204</v>
      </c>
      <c r="D8" s="108">
        <v>2.1025999999999998</v>
      </c>
    </row>
    <row r="9" spans="1:4" s="110" customFormat="1" ht="14.25" customHeight="1">
      <c r="B9" s="111"/>
      <c r="C9" s="111"/>
      <c r="D9" s="112"/>
    </row>
    <row r="10" spans="1:4" s="113" customFormat="1" ht="14.25" customHeight="1">
      <c r="A10" s="110"/>
      <c r="B10" s="111"/>
      <c r="C10" s="111"/>
      <c r="D10" s="112"/>
    </row>
    <row r="11" spans="1:4" s="113" customFormat="1" ht="14.25" customHeight="1">
      <c r="A11" s="110"/>
      <c r="B11" s="111"/>
      <c r="C11" s="111"/>
      <c r="D11" s="112"/>
    </row>
    <row r="12" spans="1:4" s="113" customFormat="1" ht="14.25" customHeight="1">
      <c r="A12" s="110"/>
      <c r="B12" s="111"/>
      <c r="C12" s="111"/>
      <c r="D12" s="112"/>
    </row>
    <row r="13" spans="1:4" s="113" customFormat="1" ht="14.25" customHeight="1">
      <c r="A13" s="110"/>
      <c r="B13" s="111"/>
      <c r="C13" s="111"/>
      <c r="D13" s="112"/>
    </row>
    <row r="14" spans="1:4" s="113" customFormat="1" ht="14.25" customHeight="1">
      <c r="A14" s="110"/>
      <c r="B14" s="111"/>
      <c r="C14" s="111"/>
      <c r="D14" s="114"/>
    </row>
    <row r="15" spans="1:4" s="113" customFormat="1" ht="14.25" customHeight="1">
      <c r="B15" s="115"/>
      <c r="C15" s="115"/>
      <c r="D15" s="114"/>
    </row>
    <row r="16" spans="1:4" s="113" customFormat="1" ht="14.25" customHeight="1">
      <c r="B16" s="115"/>
      <c r="C16" s="115"/>
      <c r="D16" s="114"/>
    </row>
    <row r="17" spans="2:4" s="113" customFormat="1" ht="14.25" customHeight="1">
      <c r="B17" s="115"/>
      <c r="C17" s="115"/>
      <c r="D17" s="114"/>
    </row>
    <row r="18" spans="2:4" s="113" customFormat="1" ht="14.25" customHeight="1">
      <c r="B18" s="115"/>
      <c r="C18" s="115"/>
      <c r="D18" s="114"/>
    </row>
    <row r="19" spans="2:4" s="113" customFormat="1" ht="14.25" customHeight="1">
      <c r="B19" s="115"/>
      <c r="C19" s="115"/>
      <c r="D19" s="114"/>
    </row>
    <row r="20" spans="2:4" s="113" customFormat="1" ht="14.25" customHeight="1">
      <c r="B20" s="115"/>
      <c r="C20" s="115"/>
      <c r="D20" s="114"/>
    </row>
    <row r="21" spans="2:4" s="113" customFormat="1" ht="14.25" customHeight="1">
      <c r="B21" s="115"/>
      <c r="C21" s="115"/>
      <c r="D21" s="114"/>
    </row>
    <row r="22" spans="2:4" s="113" customFormat="1" ht="14.25" customHeight="1">
      <c r="B22" s="115"/>
      <c r="C22" s="115"/>
      <c r="D22" s="114"/>
    </row>
    <row r="23" spans="2:4" s="113" customFormat="1" ht="14.25" customHeight="1">
      <c r="B23" s="115"/>
      <c r="C23" s="115"/>
      <c r="D23" s="114"/>
    </row>
    <row r="24" spans="2:4" s="113" customFormat="1" ht="14.25" customHeight="1">
      <c r="B24" s="115"/>
      <c r="C24" s="115"/>
      <c r="D24" s="114"/>
    </row>
    <row r="25" spans="2:4" s="113" customFormat="1" ht="14.25" customHeight="1">
      <c r="B25" s="115"/>
      <c r="C25" s="115"/>
      <c r="D25" s="114"/>
    </row>
    <row r="26" spans="2:4" s="113" customFormat="1" ht="14.25" customHeight="1">
      <c r="B26" s="115"/>
      <c r="C26" s="115"/>
      <c r="D26" s="114"/>
    </row>
    <row r="27" spans="2:4" s="113" customFormat="1" ht="14.25" customHeight="1">
      <c r="B27" s="115"/>
      <c r="C27" s="115"/>
      <c r="D27" s="114"/>
    </row>
    <row r="28" spans="2:4" s="113" customFormat="1" ht="14.25" customHeight="1">
      <c r="B28" s="115"/>
      <c r="C28" s="115"/>
      <c r="D28" s="114"/>
    </row>
    <row r="29" spans="2:4" s="113" customFormat="1" ht="14.25" customHeight="1">
      <c r="B29" s="115"/>
      <c r="C29" s="115"/>
      <c r="D29" s="114"/>
    </row>
    <row r="30" spans="2:4" s="113" customFormat="1" ht="14.25" customHeight="1">
      <c r="B30" s="115"/>
      <c r="C30" s="115"/>
      <c r="D30" s="114"/>
    </row>
    <row r="31" spans="2:4" s="113" customFormat="1" ht="14.25" customHeight="1">
      <c r="B31" s="115"/>
      <c r="C31" s="115"/>
      <c r="D31" s="114"/>
    </row>
    <row r="32" spans="2:4" s="113" customFormat="1" ht="14.25" customHeight="1">
      <c r="B32" s="115"/>
      <c r="C32" s="115"/>
      <c r="D32" s="114"/>
    </row>
    <row r="33" spans="1:4" s="113" customFormat="1" ht="14.25" customHeight="1">
      <c r="B33" s="115"/>
      <c r="C33" s="115"/>
      <c r="D33" s="114"/>
    </row>
    <row r="34" spans="1:4" s="113" customFormat="1" ht="14.25" customHeight="1">
      <c r="B34" s="115"/>
      <c r="C34" s="115"/>
      <c r="D34" s="114"/>
    </row>
    <row r="35" spans="1:4" s="113" customFormat="1" ht="10.8">
      <c r="B35" s="115"/>
      <c r="C35" s="115"/>
      <c r="D35" s="114"/>
    </row>
    <row r="36" spans="1:4" s="113" customFormat="1" ht="10.8">
      <c r="B36" s="115"/>
      <c r="C36" s="115"/>
      <c r="D36" s="114"/>
    </row>
    <row r="37" spans="1:4" s="113" customFormat="1" ht="10.8">
      <c r="B37" s="115"/>
      <c r="C37" s="115"/>
      <c r="D37" s="114"/>
    </row>
    <row r="38" spans="1:4" s="113" customFormat="1" ht="10.8">
      <c r="B38" s="115"/>
      <c r="C38" s="115"/>
      <c r="D38" s="114"/>
    </row>
    <row r="39" spans="1:4" s="113" customFormat="1" ht="10.8">
      <c r="B39" s="115"/>
      <c r="C39" s="115"/>
      <c r="D39" s="114"/>
    </row>
    <row r="40" spans="1:4" s="113" customFormat="1" ht="10.8">
      <c r="B40" s="115"/>
      <c r="C40" s="115"/>
      <c r="D40" s="114"/>
    </row>
    <row r="41" spans="1:4" s="113" customFormat="1" ht="10.8">
      <c r="B41" s="115"/>
      <c r="C41" s="115"/>
      <c r="D41" s="114"/>
    </row>
    <row r="42" spans="1:4" s="113" customFormat="1" ht="10.8">
      <c r="B42" s="115"/>
      <c r="C42" s="115"/>
      <c r="D42" s="114"/>
    </row>
    <row r="43" spans="1:4" s="113" customFormat="1" ht="10.8">
      <c r="B43" s="115"/>
      <c r="C43" s="115"/>
      <c r="D43" s="114"/>
    </row>
    <row r="44" spans="1:4">
      <c r="A44" s="113"/>
      <c r="B44" s="115"/>
      <c r="C44" s="115"/>
      <c r="D44" s="114"/>
    </row>
    <row r="45" spans="1:4">
      <c r="A45" s="113"/>
      <c r="B45" s="115"/>
      <c r="C45" s="115"/>
      <c r="D45" s="114"/>
    </row>
    <row r="46" spans="1:4">
      <c r="A46" s="113"/>
      <c r="B46" s="115"/>
      <c r="C46" s="115"/>
      <c r="D46" s="114"/>
    </row>
    <row r="47" spans="1:4">
      <c r="A47" s="113"/>
      <c r="B47" s="115"/>
      <c r="C47" s="115"/>
      <c r="D47" s="114"/>
    </row>
    <row r="48" spans="1:4">
      <c r="A48" s="113"/>
      <c r="B48" s="115"/>
      <c r="C48" s="115"/>
    </row>
  </sheetData>
  <mergeCells count="1">
    <mergeCell ref="A1:D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D9"/>
  <sheetViews>
    <sheetView workbookViewId="0">
      <selection activeCell="A12" sqref="A12"/>
    </sheetView>
  </sheetViews>
  <sheetFormatPr defaultColWidth="9" defaultRowHeight="15.6"/>
  <cols>
    <col min="1" max="1" width="27" style="18" customWidth="1"/>
    <col min="2" max="4" width="16.59765625" style="18" customWidth="1"/>
    <col min="5" max="16384" width="9" style="18"/>
  </cols>
  <sheetData>
    <row r="1" spans="1:4" ht="41.25" customHeight="1">
      <c r="A1" s="93" t="s">
        <v>41</v>
      </c>
      <c r="B1" s="93"/>
      <c r="C1" s="93"/>
      <c r="D1" s="93"/>
    </row>
    <row r="2" spans="1:4" s="40" customFormat="1" ht="43.5" customHeight="1">
      <c r="A2" s="21"/>
      <c r="B2" s="22"/>
      <c r="C2" s="22"/>
      <c r="D2" s="55" t="s">
        <v>4</v>
      </c>
    </row>
    <row r="3" spans="1:4" s="40" customFormat="1" ht="45" customHeight="1">
      <c r="A3" s="35" t="s">
        <v>0</v>
      </c>
      <c r="B3" s="20" t="s">
        <v>6</v>
      </c>
      <c r="C3" s="20" t="s">
        <v>7</v>
      </c>
      <c r="D3" s="20" t="s">
        <v>16</v>
      </c>
    </row>
    <row r="4" spans="1:4" s="40" customFormat="1" ht="45" customHeight="1">
      <c r="A4" s="84" t="s">
        <v>14</v>
      </c>
      <c r="B4" s="41">
        <f>SUM(B5:B9)</f>
        <v>300</v>
      </c>
      <c r="C4" s="70">
        <v>1</v>
      </c>
      <c r="D4" s="70">
        <v>-0.63800000000000001</v>
      </c>
    </row>
    <row r="5" spans="1:4" s="40" customFormat="1" ht="45" customHeight="1">
      <c r="A5" s="85" t="s">
        <v>48</v>
      </c>
      <c r="B5" s="42">
        <v>300</v>
      </c>
      <c r="C5" s="62">
        <v>1</v>
      </c>
      <c r="D5" s="63">
        <v>-0.63800000000000001</v>
      </c>
    </row>
    <row r="6" spans="1:4" s="40" customFormat="1" ht="45" customHeight="1">
      <c r="A6" s="85" t="s">
        <v>49</v>
      </c>
      <c r="B6" s="42"/>
      <c r="C6" s="63"/>
      <c r="D6" s="63"/>
    </row>
    <row r="7" spans="1:4" s="40" customFormat="1" ht="45" customHeight="1">
      <c r="A7" s="85" t="s">
        <v>50</v>
      </c>
      <c r="B7" s="42"/>
      <c r="C7" s="63"/>
      <c r="D7" s="63"/>
    </row>
    <row r="8" spans="1:4" s="40" customFormat="1" ht="45" customHeight="1">
      <c r="A8" s="85" t="s">
        <v>51</v>
      </c>
      <c r="B8" s="42"/>
      <c r="C8" s="63"/>
      <c r="D8" s="63"/>
    </row>
    <row r="9" spans="1:4" s="40" customFormat="1" ht="45" customHeight="1">
      <c r="A9" s="85" t="s">
        <v>52</v>
      </c>
      <c r="B9" s="42"/>
      <c r="C9" s="63"/>
      <c r="D9" s="71"/>
    </row>
  </sheetData>
  <mergeCells count="1">
    <mergeCell ref="A1:D1"/>
  </mergeCells>
  <phoneticPr fontId="2" type="noConversion"/>
  <pageMargins left="0.74803149606299213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D9"/>
  <sheetViews>
    <sheetView workbookViewId="0">
      <selection activeCell="A12" sqref="A12"/>
    </sheetView>
  </sheetViews>
  <sheetFormatPr defaultColWidth="9" defaultRowHeight="15.6"/>
  <cols>
    <col min="1" max="1" width="36.296875" style="18" customWidth="1"/>
    <col min="2" max="4" width="15.59765625" style="18" customWidth="1"/>
    <col min="5" max="16384" width="9" style="18"/>
  </cols>
  <sheetData>
    <row r="1" spans="1:4" ht="41.25" customHeight="1">
      <c r="A1" s="93" t="s">
        <v>42</v>
      </c>
      <c r="B1" s="93"/>
      <c r="C1" s="93"/>
      <c r="D1" s="93"/>
    </row>
    <row r="2" spans="1:4" s="40" customFormat="1" ht="43.5" customHeight="1">
      <c r="A2" s="21"/>
      <c r="B2" s="22"/>
      <c r="C2" s="22"/>
      <c r="D2" s="55" t="s">
        <v>4</v>
      </c>
    </row>
    <row r="3" spans="1:4" s="40" customFormat="1" ht="45" customHeight="1">
      <c r="A3" s="35" t="s">
        <v>10</v>
      </c>
      <c r="B3" s="20" t="s">
        <v>6</v>
      </c>
      <c r="C3" s="20" t="s">
        <v>7</v>
      </c>
      <c r="D3" s="20" t="s">
        <v>16</v>
      </c>
    </row>
    <row r="4" spans="1:4" s="40" customFormat="1" ht="45" customHeight="1">
      <c r="A4" s="84" t="s">
        <v>15</v>
      </c>
      <c r="B4" s="41">
        <f>SUM(B5:B9)</f>
        <v>210</v>
      </c>
      <c r="C4" s="70">
        <v>0.94199999999999995</v>
      </c>
      <c r="D4" s="70">
        <v>-0.48299999999999998</v>
      </c>
    </row>
    <row r="5" spans="1:4" s="40" customFormat="1" ht="45" customHeight="1">
      <c r="A5" s="43" t="s">
        <v>53</v>
      </c>
      <c r="B5" s="42"/>
      <c r="C5" s="62"/>
      <c r="D5" s="63"/>
    </row>
    <row r="6" spans="1:4" s="40" customFormat="1" ht="45" customHeight="1">
      <c r="A6" s="44" t="s">
        <v>54</v>
      </c>
      <c r="B6" s="42"/>
      <c r="C6" s="63"/>
      <c r="D6" s="63"/>
    </row>
    <row r="7" spans="1:4" s="40" customFormat="1" ht="45" customHeight="1">
      <c r="A7" s="44" t="s">
        <v>55</v>
      </c>
      <c r="B7" s="42"/>
      <c r="C7" s="63"/>
      <c r="D7" s="63"/>
    </row>
    <row r="8" spans="1:4" s="40" customFormat="1" ht="45" customHeight="1">
      <c r="A8" s="44" t="s">
        <v>56</v>
      </c>
      <c r="B8" s="42"/>
      <c r="C8" s="63"/>
      <c r="D8" s="63"/>
    </row>
    <row r="9" spans="1:4" s="40" customFormat="1" ht="45" customHeight="1">
      <c r="A9" s="44" t="s">
        <v>57</v>
      </c>
      <c r="B9" s="42">
        <v>210</v>
      </c>
      <c r="C9" s="63">
        <f>B9/223</f>
        <v>0.94170403587443952</v>
      </c>
      <c r="D9" s="71">
        <v>-0.48299999999999998</v>
      </c>
    </row>
  </sheetData>
  <mergeCells count="1">
    <mergeCell ref="A1:D1"/>
  </mergeCells>
  <phoneticPr fontId="2" type="noConversion"/>
  <pageMargins left="0.74803149606299213" right="0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一般公共预算收入</vt:lpstr>
      <vt:lpstr>一般公共预算支出</vt:lpstr>
      <vt:lpstr>政府性基金预算收入</vt:lpstr>
      <vt:lpstr>政府性基金预算支出</vt:lpstr>
      <vt:lpstr>社保基金预算收入</vt:lpstr>
      <vt:lpstr>社保基金预算支出</vt:lpstr>
      <vt:lpstr>国有资本经营预算收入</vt:lpstr>
      <vt:lpstr>国有资本经营预算支出</vt:lpstr>
    </vt:vector>
  </TitlesOfParts>
  <Company>lqh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罗奇辉</dc:creator>
  <cp:lastModifiedBy>付晓燕</cp:lastModifiedBy>
  <cp:lastPrinted>2022-07-29T12:31:25Z</cp:lastPrinted>
  <dcterms:created xsi:type="dcterms:W3CDTF">2004-12-13T01:21:49Z</dcterms:created>
  <dcterms:modified xsi:type="dcterms:W3CDTF">2022-07-30T08:34:52Z</dcterms:modified>
</cp:coreProperties>
</file>